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9140" windowHeight="7956"/>
  </bookViews>
  <sheets>
    <sheet name="Table 1" sheetId="1" r:id="rId1"/>
    <sheet name="Sheet1" sheetId="2" r:id="rId2"/>
  </sheets>
  <externalReferences>
    <externalReference r:id="rId3"/>
  </externalReferences>
  <definedNames>
    <definedName name="__123Graph_A" hidden="1">[1]Data!#REF!</definedName>
    <definedName name="__123Graph_B" hidden="1">[1]Data!#REF!</definedName>
    <definedName name="_1__123Graph_ACHART_1" hidden="1">[1]Data!#REF!</definedName>
    <definedName name="_2__123Graph_ACHART_2" hidden="1">[1]Data!#REF!</definedName>
    <definedName name="_3__123Graph_BCHART_1" hidden="1">[1]Data!#REF!</definedName>
    <definedName name="_4__123Graph_BCHART_2" hidden="1">[1]Data!#REF!</definedName>
    <definedName name="_5__123Graph_XCHART_1" hidden="1">[1]Data!#REF!</definedName>
    <definedName name="_6__123Graph_XCHART_2" hidden="1">[1]Data!#REF!</definedName>
    <definedName name="_Key1" hidden="1">[1]Data!#REF!</definedName>
    <definedName name="_Order1" hidden="1">255</definedName>
    <definedName name="_Regression_Out" hidden="1">[1]Data!#REF!</definedName>
    <definedName name="_Regression_X" hidden="1">[1]Data!#REF!</definedName>
    <definedName name="_Regression_Y" hidden="1">[1]Data!#REF!</definedName>
    <definedName name="_Sort" hidden="1">[1]Data!#REF!</definedName>
    <definedName name="ss_factor">'[1]HRD Station Service'!$D$30</definedName>
  </definedNames>
  <calcPr calcId="145621"/>
</workbook>
</file>

<file path=xl/calcChain.xml><?xml version="1.0" encoding="utf-8"?>
<calcChain xmlns="http://schemas.openxmlformats.org/spreadsheetml/2006/main">
  <c r="M30" i="1" l="1"/>
  <c r="M31" i="1" s="1"/>
  <c r="M32" i="1" s="1"/>
  <c r="L30" i="1" l="1"/>
  <c r="L31" i="1" l="1"/>
  <c r="L32" i="1" s="1"/>
  <c r="J27" i="1"/>
  <c r="J28" i="1" s="1"/>
  <c r="J29" i="1" s="1"/>
  <c r="J30" i="1" s="1"/>
  <c r="J31" i="1" s="1"/>
  <c r="J32" i="1" s="1"/>
  <c r="J23" i="1"/>
  <c r="J22" i="1"/>
  <c r="J21" i="1"/>
  <c r="J17" i="1"/>
  <c r="J18" i="1" s="1"/>
  <c r="J16" i="1"/>
  <c r="J11" i="1"/>
  <c r="J12" i="1" s="1"/>
  <c r="J10" i="1"/>
  <c r="J9" i="1"/>
  <c r="G119" i="1" l="1"/>
  <c r="H119" i="1" s="1"/>
  <c r="F119" i="1"/>
  <c r="H118" i="1"/>
  <c r="G118" i="1"/>
  <c r="F118" i="1"/>
  <c r="H117" i="1"/>
  <c r="G117" i="1"/>
  <c r="F117" i="1"/>
  <c r="G116" i="1"/>
  <c r="H116" i="1" s="1"/>
  <c r="F116" i="1"/>
  <c r="G115" i="1"/>
  <c r="H115" i="1" s="1"/>
  <c r="F115" i="1"/>
  <c r="H114" i="1"/>
  <c r="G114" i="1"/>
  <c r="F114" i="1"/>
  <c r="H113" i="1"/>
  <c r="G113" i="1"/>
  <c r="F113" i="1"/>
  <c r="G112" i="1"/>
  <c r="H112" i="1" s="1"/>
  <c r="F112" i="1"/>
  <c r="G111" i="1"/>
  <c r="H111" i="1" s="1"/>
  <c r="F111" i="1"/>
  <c r="H110" i="1"/>
  <c r="G110" i="1"/>
  <c r="F110" i="1"/>
  <c r="H109" i="1"/>
  <c r="G109" i="1"/>
  <c r="F109" i="1"/>
  <c r="G108" i="1"/>
  <c r="H108" i="1" s="1"/>
  <c r="F108" i="1"/>
  <c r="G107" i="1"/>
  <c r="H107" i="1" s="1"/>
  <c r="F107" i="1"/>
  <c r="H106" i="1"/>
  <c r="G106" i="1"/>
  <c r="F106" i="1"/>
  <c r="H105" i="1"/>
  <c r="G105" i="1"/>
  <c r="F105" i="1"/>
  <c r="G104" i="1"/>
  <c r="H104" i="1" s="1"/>
  <c r="F104" i="1"/>
  <c r="G103" i="1"/>
  <c r="H103" i="1" s="1"/>
  <c r="F103" i="1"/>
  <c r="H102" i="1"/>
  <c r="G102" i="1"/>
  <c r="F102" i="1"/>
  <c r="H101" i="1"/>
  <c r="G101" i="1"/>
  <c r="F101" i="1"/>
  <c r="G100" i="1"/>
  <c r="H100" i="1" s="1"/>
  <c r="F100" i="1"/>
  <c r="G99" i="1"/>
  <c r="H99" i="1" s="1"/>
  <c r="F99" i="1"/>
  <c r="H98" i="1"/>
  <c r="G98" i="1"/>
  <c r="F98" i="1"/>
  <c r="H97" i="1"/>
  <c r="G97" i="1"/>
  <c r="F97" i="1"/>
  <c r="G96" i="1"/>
  <c r="H96" i="1" s="1"/>
  <c r="F96" i="1"/>
  <c r="G95" i="1"/>
  <c r="H95" i="1" s="1"/>
  <c r="F95" i="1"/>
  <c r="H94" i="1"/>
  <c r="G94" i="1"/>
  <c r="F94" i="1"/>
  <c r="H93" i="1"/>
  <c r="G93" i="1"/>
  <c r="F93" i="1"/>
  <c r="G92" i="1"/>
  <c r="H92" i="1" s="1"/>
  <c r="F92" i="1"/>
  <c r="G91" i="1"/>
  <c r="H91" i="1" s="1"/>
  <c r="F91" i="1"/>
  <c r="H90" i="1"/>
  <c r="G90" i="1"/>
  <c r="F90" i="1"/>
  <c r="H89" i="1"/>
  <c r="G89" i="1"/>
  <c r="F89" i="1"/>
  <c r="G88" i="1"/>
  <c r="H88" i="1" s="1"/>
  <c r="F88" i="1"/>
  <c r="G87" i="1"/>
  <c r="H87" i="1" s="1"/>
  <c r="F87" i="1"/>
  <c r="H86" i="1"/>
  <c r="G86" i="1"/>
  <c r="F86" i="1"/>
  <c r="H85" i="1"/>
  <c r="G85" i="1"/>
  <c r="F85" i="1"/>
  <c r="G84" i="1"/>
  <c r="H84" i="1" s="1"/>
  <c r="F84" i="1"/>
  <c r="G83" i="1"/>
  <c r="H83" i="1" s="1"/>
  <c r="F83" i="1"/>
  <c r="H82" i="1"/>
  <c r="G82" i="1"/>
  <c r="F82" i="1"/>
  <c r="H81" i="1"/>
  <c r="G81" i="1"/>
  <c r="F81" i="1"/>
  <c r="G80" i="1"/>
  <c r="H80" i="1" s="1"/>
  <c r="F80" i="1"/>
  <c r="G79" i="1"/>
  <c r="H79" i="1" s="1"/>
  <c r="F79" i="1"/>
  <c r="H78" i="1"/>
  <c r="G78" i="1"/>
  <c r="F78" i="1"/>
  <c r="H77" i="1"/>
  <c r="G77" i="1"/>
  <c r="F77" i="1"/>
  <c r="G76" i="1"/>
  <c r="H76" i="1" s="1"/>
  <c r="F76" i="1"/>
  <c r="G75" i="1"/>
  <c r="H75" i="1" s="1"/>
  <c r="F75" i="1"/>
  <c r="H74" i="1"/>
  <c r="G74" i="1"/>
  <c r="F74" i="1"/>
  <c r="H73" i="1"/>
  <c r="G73" i="1"/>
  <c r="F73" i="1"/>
  <c r="G72" i="1"/>
  <c r="H72" i="1" s="1"/>
  <c r="F72" i="1"/>
  <c r="G71" i="1"/>
  <c r="H71" i="1" s="1"/>
  <c r="F71" i="1"/>
  <c r="H70" i="1"/>
  <c r="G70" i="1"/>
  <c r="F70" i="1"/>
  <c r="H69" i="1"/>
  <c r="G69" i="1"/>
  <c r="F69" i="1"/>
  <c r="G59" i="1"/>
  <c r="H59" i="1" s="1"/>
  <c r="F59" i="1"/>
  <c r="G58" i="1"/>
  <c r="H58" i="1" s="1"/>
  <c r="F58" i="1"/>
  <c r="H57" i="1"/>
  <c r="G57" i="1"/>
  <c r="F57" i="1"/>
  <c r="H56" i="1"/>
  <c r="G56" i="1"/>
  <c r="F56" i="1"/>
  <c r="G55" i="1"/>
  <c r="H55" i="1" s="1"/>
  <c r="F55" i="1"/>
  <c r="G54" i="1"/>
  <c r="H54" i="1" s="1"/>
  <c r="F54" i="1"/>
  <c r="H53" i="1"/>
  <c r="G53" i="1"/>
  <c r="F53" i="1"/>
  <c r="H52" i="1"/>
  <c r="G52" i="1"/>
  <c r="F52" i="1"/>
  <c r="G51" i="1"/>
  <c r="H51" i="1" s="1"/>
  <c r="F51" i="1"/>
  <c r="G50" i="1"/>
  <c r="H50" i="1" s="1"/>
  <c r="F50" i="1"/>
  <c r="H49" i="1"/>
  <c r="G49" i="1"/>
  <c r="F49" i="1"/>
  <c r="H48" i="1"/>
  <c r="G48" i="1"/>
  <c r="F48" i="1"/>
  <c r="G47" i="1"/>
  <c r="H47" i="1" s="1"/>
  <c r="F47" i="1"/>
  <c r="G46" i="1"/>
  <c r="H46" i="1" s="1"/>
  <c r="F46" i="1"/>
  <c r="H45" i="1"/>
  <c r="G45" i="1"/>
  <c r="F45" i="1"/>
  <c r="H44" i="1"/>
  <c r="G44" i="1"/>
  <c r="F44" i="1"/>
  <c r="G43" i="1"/>
  <c r="H43" i="1" s="1"/>
  <c r="F43" i="1"/>
  <c r="G42" i="1"/>
  <c r="H42" i="1" s="1"/>
  <c r="F42" i="1"/>
  <c r="H41" i="1"/>
  <c r="G41" i="1"/>
  <c r="F41" i="1"/>
  <c r="H40" i="1"/>
  <c r="G40" i="1"/>
  <c r="F40" i="1"/>
  <c r="G39" i="1"/>
  <c r="H39" i="1" s="1"/>
  <c r="F39" i="1"/>
  <c r="G38" i="1"/>
  <c r="H38" i="1" s="1"/>
  <c r="F38" i="1"/>
  <c r="H37" i="1"/>
  <c r="G37" i="1"/>
  <c r="F37" i="1"/>
  <c r="H36" i="1"/>
  <c r="G36" i="1"/>
  <c r="F36" i="1"/>
  <c r="G31" i="1"/>
  <c r="H31" i="1" s="1"/>
  <c r="F31" i="1"/>
  <c r="G30" i="1"/>
  <c r="H30" i="1" s="1"/>
  <c r="F30" i="1"/>
  <c r="H29" i="1"/>
  <c r="G29" i="1"/>
  <c r="F29" i="1"/>
  <c r="H28" i="1"/>
  <c r="G28" i="1"/>
  <c r="F28" i="1"/>
  <c r="G27" i="1"/>
  <c r="H27" i="1" s="1"/>
  <c r="F27" i="1"/>
  <c r="G26" i="1"/>
  <c r="H26" i="1" s="1"/>
  <c r="F26" i="1"/>
  <c r="H25" i="1"/>
  <c r="G25" i="1"/>
  <c r="F25" i="1"/>
  <c r="H24" i="1"/>
  <c r="G24" i="1"/>
  <c r="F24" i="1"/>
  <c r="G23" i="1"/>
  <c r="H23" i="1" s="1"/>
  <c r="F23" i="1"/>
  <c r="G22" i="1"/>
  <c r="H22" i="1" s="1"/>
  <c r="F22" i="1"/>
  <c r="H21" i="1"/>
  <c r="G21" i="1"/>
  <c r="F21" i="1"/>
  <c r="H20" i="1"/>
  <c r="G20" i="1"/>
  <c r="F20" i="1"/>
  <c r="G19" i="1"/>
  <c r="H19" i="1" s="1"/>
  <c r="F19" i="1"/>
  <c r="G18" i="1"/>
  <c r="H18" i="1" s="1"/>
  <c r="F18" i="1"/>
  <c r="H17" i="1"/>
  <c r="G17" i="1"/>
  <c r="F17" i="1"/>
  <c r="H16" i="1"/>
  <c r="G16" i="1"/>
  <c r="F16" i="1"/>
  <c r="G15" i="1"/>
  <c r="H15" i="1" s="1"/>
  <c r="F15" i="1"/>
  <c r="G14" i="1"/>
  <c r="H14" i="1" s="1"/>
  <c r="F14" i="1"/>
  <c r="H13" i="1"/>
  <c r="G13" i="1"/>
  <c r="F13" i="1"/>
  <c r="H12" i="1"/>
  <c r="G12" i="1"/>
  <c r="F12" i="1"/>
  <c r="G11" i="1"/>
  <c r="H11" i="1" s="1"/>
  <c r="F11" i="1"/>
  <c r="G10" i="1"/>
  <c r="H10" i="1" s="1"/>
  <c r="F10" i="1"/>
  <c r="H9" i="1"/>
  <c r="G9" i="1"/>
  <c r="F9" i="1"/>
  <c r="H8" i="1"/>
  <c r="G8" i="1"/>
  <c r="F8" i="1"/>
  <c r="G7" i="1"/>
  <c r="H7" i="1" s="1"/>
  <c r="F7" i="1"/>
  <c r="G6" i="1"/>
  <c r="H6" i="1" s="1"/>
  <c r="F6" i="1"/>
  <c r="H5" i="1"/>
  <c r="G5" i="1"/>
  <c r="F5" i="1"/>
</calcChain>
</file>

<file path=xl/sharedStrings.xml><?xml version="1.0" encoding="utf-8"?>
<sst xmlns="http://schemas.openxmlformats.org/spreadsheetml/2006/main" count="179" uniqueCount="67">
  <si>
    <t>Table 1</t>
  </si>
  <si>
    <t>Table 2</t>
  </si>
  <si>
    <t>Holyrood Fuel Conversion Rate</t>
  </si>
  <si>
    <t>Regression Analysis</t>
  </si>
  <si>
    <t>Regression</t>
  </si>
  <si>
    <t>Month</t>
  </si>
  <si>
    <t>Year</t>
  </si>
  <si>
    <t>Gross Average Unit Load (KW)</t>
  </si>
  <si>
    <t>Running Heat Content (BTU/bbl)</t>
  </si>
  <si>
    <t>Consumption Rate (Bbl/Hr)</t>
  </si>
  <si>
    <t>Actual (kWh/Bbl)</t>
  </si>
  <si>
    <t>Regression Consumption Rate (Bbl/Hr)</t>
  </si>
  <si>
    <t>Regression (kWh/Bbl)</t>
  </si>
  <si>
    <t>Jan</t>
  </si>
  <si>
    <t>SUMMARY OUTPUT</t>
  </si>
  <si>
    <t>Feb</t>
  </si>
  <si>
    <t>Mar</t>
  </si>
  <si>
    <t>Regression Statistics</t>
  </si>
  <si>
    <t>Apr</t>
  </si>
  <si>
    <t>Multiple R</t>
  </si>
  <si>
    <t>May</t>
  </si>
  <si>
    <t>R Square</t>
  </si>
  <si>
    <t>Jun</t>
  </si>
  <si>
    <t>Adjusted R Square</t>
  </si>
  <si>
    <t>Oct</t>
  </si>
  <si>
    <t>Standard Error</t>
  </si>
  <si>
    <t>Nov</t>
  </si>
  <si>
    <t>Observations</t>
  </si>
  <si>
    <t>Dec</t>
  </si>
  <si>
    <t>ANOVA</t>
  </si>
  <si>
    <t>df</t>
  </si>
  <si>
    <t>SS</t>
  </si>
  <si>
    <t>MS</t>
  </si>
  <si>
    <t>F</t>
  </si>
  <si>
    <t>Significance F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</si>
  <si>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</si>
  <si>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</si>
  <si>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</si>
  <si>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</si>
  <si>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</si>
  <si>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</si>
  <si>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</si>
  <si>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</si>
  <si>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</si>
  <si>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</si>
  <si>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Average Unit Load (kW)</t>
  </si>
  <si>
    <t>Heat Content (BTU/bbl)</t>
  </si>
  <si>
    <t>Regression Correlation Chart</t>
  </si>
  <si>
    <t>Holyrood Fuel Consumption Rate vs Average Gross Unit Loading</t>
  </si>
  <si>
    <t>2011 to 2015</t>
  </si>
  <si>
    <t>Jul</t>
  </si>
  <si>
    <t>Aug</t>
  </si>
  <si>
    <t>Sep</t>
  </si>
  <si>
    <t>Sorted Values: DO NOT PRINT</t>
  </si>
  <si>
    <t>`</t>
  </si>
  <si>
    <t>Unit net average loading (kW)</t>
  </si>
  <si>
    <t>Station Service Factor</t>
  </si>
  <si>
    <t>Unit gross average loading (kW)</t>
  </si>
  <si>
    <t>Fuel consumtion rate (bbl/hour)</t>
  </si>
  <si>
    <t>Net fuel conversion factor (kWh/bbl)</t>
  </si>
  <si>
    <t>Line No</t>
  </si>
  <si>
    <t>Line 9 + (Line 15 x Line 10) + (Line 13 x Line 11)</t>
  </si>
  <si>
    <t>Line 12 / Line 16</t>
  </si>
  <si>
    <t>Line 12 / (1 - Line 14)</t>
  </si>
  <si>
    <t>Calculation of 2018 and 2019 Test Year Conversion Rate:</t>
  </si>
  <si>
    <t>Figure 1</t>
  </si>
  <si>
    <t>Fuel Heating Content (BTU/US gal)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</si>
</sst>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2" fillId="0" borderId="6" xfId="0" applyFont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43" fontId="2" fillId="0" borderId="7" xfId="1" applyNumberFormat="1" applyFont="1" applyBorder="1" applyAlignment="1">
      <alignment wrapText="1"/>
    </xf>
    <xf numFmtId="43" fontId="2" fillId="0" borderId="8" xfId="1" applyNumberFormat="1" applyFont="1" applyBorder="1" applyAlignment="1">
      <alignment wrapText="1"/>
    </xf>
    <xf numFmtId="43" fontId="2" fillId="0" borderId="6" xfId="1" applyNumberFormat="1" applyFont="1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43" fontId="0" fillId="0" borderId="0" xfId="1" applyNumberFormat="1" applyFont="1" applyBorder="1"/>
    <xf numFmtId="43" fontId="0" fillId="0" borderId="0" xfId="0" applyNumberFormat="1" applyBorder="1"/>
    <xf numFmtId="43" fontId="0" fillId="0" borderId="0" xfId="1" applyFont="1" applyBorder="1"/>
    <xf numFmtId="43" fontId="0" fillId="0" borderId="5" xfId="1" applyFont="1" applyBorder="1"/>
    <xf numFmtId="0" fontId="3" fillId="0" borderId="9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10" xfId="0" applyFill="1" applyBorder="1" applyAlignmen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1" applyNumberFormat="1" applyFont="1" applyBorder="1"/>
    <xf numFmtId="43" fontId="0" fillId="0" borderId="2" xfId="1" applyNumberFormat="1" applyFont="1" applyBorder="1"/>
    <xf numFmtId="43" fontId="0" fillId="0" borderId="2" xfId="1" applyFont="1" applyBorder="1"/>
    <xf numFmtId="43" fontId="0" fillId="0" borderId="3" xfId="1" applyFont="1" applyBorder="1"/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5" xfId="0" applyFill="1" applyBorder="1" applyAlignment="1"/>
    <xf numFmtId="43" fontId="0" fillId="0" borderId="2" xfId="0" applyNumberFormat="1" applyBorder="1"/>
    <xf numFmtId="0" fontId="0" fillId="0" borderId="12" xfId="0" applyFill="1" applyBorder="1" applyAlignment="1"/>
    <xf numFmtId="0" fontId="0" fillId="0" borderId="13" xfId="0" applyBorder="1"/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0" fillId="0" borderId="0" xfId="0" applyFill="1" applyBorder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2" xfId="1" applyNumberFormat="1" applyFont="1" applyBorder="1" applyAlignment="1">
      <alignment horizontal="centerContinuous"/>
    </xf>
    <xf numFmtId="43" fontId="0" fillId="0" borderId="2" xfId="1" applyNumberFormat="1" applyFont="1" applyBorder="1" applyAlignment="1">
      <alignment horizontal="centerContinuous"/>
    </xf>
    <xf numFmtId="43" fontId="0" fillId="0" borderId="2" xfId="0" applyNumberFormat="1" applyBorder="1" applyAlignment="1">
      <alignment horizontal="centerContinuous"/>
    </xf>
    <xf numFmtId="43" fontId="0" fillId="0" borderId="2" xfId="1" applyFont="1" applyBorder="1" applyAlignment="1">
      <alignment horizontal="centerContinuous"/>
    </xf>
    <xf numFmtId="43" fontId="0" fillId="0" borderId="3" xfId="1" applyFont="1" applyBorder="1" applyAlignment="1">
      <alignment horizontal="centerContinuous"/>
    </xf>
    <xf numFmtId="164" fontId="0" fillId="0" borderId="0" xfId="1" applyNumberFormat="1" applyFont="1" applyBorder="1" applyAlignment="1">
      <alignment horizontal="centerContinuous"/>
    </xf>
    <xf numFmtId="43" fontId="0" fillId="0" borderId="0" xfId="1" applyNumberFormat="1" applyFont="1" applyBorder="1" applyAlignment="1">
      <alignment horizontal="centerContinuous"/>
    </xf>
    <xf numFmtId="43" fontId="0" fillId="0" borderId="0" xfId="0" applyNumberFormat="1" applyBorder="1" applyAlignment="1">
      <alignment horizontal="centerContinuous"/>
    </xf>
    <xf numFmtId="43" fontId="0" fillId="0" borderId="0" xfId="1" applyFont="1" applyBorder="1" applyAlignment="1">
      <alignment horizontal="centerContinuous"/>
    </xf>
    <xf numFmtId="43" fontId="0" fillId="0" borderId="5" xfId="1" applyFont="1" applyBorder="1" applyAlignment="1">
      <alignment horizontal="centerContinuous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1" applyNumberFormat="1" applyFont="1" applyBorder="1"/>
    <xf numFmtId="43" fontId="0" fillId="0" borderId="14" xfId="1" applyNumberFormat="1" applyFont="1" applyBorder="1"/>
    <xf numFmtId="43" fontId="0" fillId="0" borderId="14" xfId="0" applyNumberFormat="1" applyBorder="1"/>
    <xf numFmtId="43" fontId="0" fillId="0" borderId="14" xfId="1" applyFont="1" applyBorder="1"/>
    <xf numFmtId="43" fontId="0" fillId="0" borderId="15" xfId="1" applyFont="1" applyBorder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0" fillId="0" borderId="14" xfId="0" applyBorder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4" xfId="0" applyBorder="1" applyAlignment="1">
      <alignment wrapText="1"/>
    </xf>
    <xf numFmtId="10" fontId="0" fillId="0" borderId="0" xfId="0" applyNumberFormat="1" applyBorder="1"/>
    <xf numFmtId="1" fontId="2" fillId="0" borderId="0" xfId="0" applyNumberFormat="1" applyFont="1" applyBorder="1"/>
    <xf numFmtId="164" fontId="0" fillId="0" borderId="0" xfId="1" applyNumberFormat="1" applyFont="1"/>
    <xf numFmtId="0" fontId="2" fillId="0" borderId="1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Actual Fuel Consumption</c:v>
          </c:tx>
          <c:spPr>
            <a:ln w="28575">
              <a:noFill/>
            </a:ln>
          </c:spPr>
          <c:trendline>
            <c:name>2011-2015 Best Fit</c:name>
            <c:trendlineType val="linear"/>
            <c:dispRSqr val="0"/>
            <c:dispEq val="0"/>
          </c:trendline>
          <c:xVal>
            <c:numRef>
              <c:f>'Table 1'!$C$69:$C$119</c:f>
              <c:numCache>
                <c:formatCode>_(* #,##0_);_(* \(#,##0\);_(* "-"??_);_(@_)</c:formatCode>
                <c:ptCount val="51"/>
                <c:pt idx="0">
                  <c:v>66210.251321253701</c:v>
                </c:pt>
                <c:pt idx="1">
                  <c:v>68218.816209042969</c:v>
                </c:pt>
                <c:pt idx="2">
                  <c:v>68330.464705315215</c:v>
                </c:pt>
                <c:pt idx="3">
                  <c:v>68480.21156406909</c:v>
                </c:pt>
                <c:pt idx="4">
                  <c:v>69458.760832005151</c:v>
                </c:pt>
                <c:pt idx="5">
                  <c:v>70241.935474429847</c:v>
                </c:pt>
                <c:pt idx="6">
                  <c:v>70268.915755078415</c:v>
                </c:pt>
                <c:pt idx="7">
                  <c:v>70307.83810472957</c:v>
                </c:pt>
                <c:pt idx="8">
                  <c:v>71341.710550732998</c:v>
                </c:pt>
                <c:pt idx="9">
                  <c:v>71769.826934650351</c:v>
                </c:pt>
                <c:pt idx="10">
                  <c:v>71872.863396222456</c:v>
                </c:pt>
                <c:pt idx="11">
                  <c:v>72123.65590428446</c:v>
                </c:pt>
                <c:pt idx="12">
                  <c:v>72993.721897593045</c:v>
                </c:pt>
                <c:pt idx="13">
                  <c:v>73148.471244423679</c:v>
                </c:pt>
                <c:pt idx="14">
                  <c:v>73694.799535033875</c:v>
                </c:pt>
                <c:pt idx="15">
                  <c:v>75640.227445677971</c:v>
                </c:pt>
                <c:pt idx="16">
                  <c:v>75849.369962389479</c:v>
                </c:pt>
                <c:pt idx="17">
                  <c:v>77675.765903491963</c:v>
                </c:pt>
                <c:pt idx="18">
                  <c:v>77727.450636968555</c:v>
                </c:pt>
                <c:pt idx="19">
                  <c:v>79102.964771862549</c:v>
                </c:pt>
                <c:pt idx="20">
                  <c:v>79935.673052703496</c:v>
                </c:pt>
                <c:pt idx="21">
                  <c:v>80564.515334436393</c:v>
                </c:pt>
                <c:pt idx="22">
                  <c:v>80683.349695594894</c:v>
                </c:pt>
                <c:pt idx="23">
                  <c:v>81672.665996655225</c:v>
                </c:pt>
                <c:pt idx="24">
                  <c:v>82073.881273148392</c:v>
                </c:pt>
                <c:pt idx="25">
                  <c:v>82420.497814804985</c:v>
                </c:pt>
                <c:pt idx="26">
                  <c:v>83669.724765159262</c:v>
                </c:pt>
                <c:pt idx="27">
                  <c:v>83883.457885264492</c:v>
                </c:pt>
                <c:pt idx="28">
                  <c:v>84075.371014169563</c:v>
                </c:pt>
                <c:pt idx="29">
                  <c:v>84167.518808303153</c:v>
                </c:pt>
                <c:pt idx="30">
                  <c:v>84191.100015323405</c:v>
                </c:pt>
                <c:pt idx="31">
                  <c:v>84570.343090575523</c:v>
                </c:pt>
                <c:pt idx="32">
                  <c:v>85344.081769224707</c:v>
                </c:pt>
                <c:pt idx="33">
                  <c:v>85815.415495492867</c:v>
                </c:pt>
                <c:pt idx="34">
                  <c:v>86012.724736131102</c:v>
                </c:pt>
                <c:pt idx="35">
                  <c:v>87972.016684343864</c:v>
                </c:pt>
                <c:pt idx="36">
                  <c:v>88363.348500694789</c:v>
                </c:pt>
                <c:pt idx="37">
                  <c:v>88436.640394308517</c:v>
                </c:pt>
                <c:pt idx="38">
                  <c:v>92416.78868839475</c:v>
                </c:pt>
                <c:pt idx="39">
                  <c:v>93017.239691666327</c:v>
                </c:pt>
                <c:pt idx="40">
                  <c:v>93025.861896424482</c:v>
                </c:pt>
                <c:pt idx="41">
                  <c:v>98353.406693121273</c:v>
                </c:pt>
                <c:pt idx="42">
                  <c:v>101290.71291210594</c:v>
                </c:pt>
                <c:pt idx="43">
                  <c:v>101524.52227410626</c:v>
                </c:pt>
                <c:pt idx="44">
                  <c:v>101884.48681051694</c:v>
                </c:pt>
                <c:pt idx="45">
                  <c:v>106509.83689067572</c:v>
                </c:pt>
                <c:pt idx="46">
                  <c:v>106955.79679454504</c:v>
                </c:pt>
                <c:pt idx="47">
                  <c:v>108111.16537994647</c:v>
                </c:pt>
                <c:pt idx="48">
                  <c:v>111655.90561971116</c:v>
                </c:pt>
                <c:pt idx="49">
                  <c:v>114416.84279844107</c:v>
                </c:pt>
                <c:pt idx="50">
                  <c:v>116354.16665800936</c:v>
                </c:pt>
              </c:numCache>
            </c:numRef>
          </c:xVal>
          <c:yVal>
            <c:numRef>
              <c:f>'Table 1'!$E$69:$E$119</c:f>
              <c:numCache>
                <c:formatCode>_(* #,##0.00_);_(* \(#,##0.00\);_(* "-"??_);_(@_)</c:formatCode>
                <c:ptCount val="51"/>
                <c:pt idx="0">
                  <c:v>108.31942956442322</c:v>
                </c:pt>
                <c:pt idx="1">
                  <c:v>117.67545747782198</c:v>
                </c:pt>
                <c:pt idx="2">
                  <c:v>116.75830819560721</c:v>
                </c:pt>
                <c:pt idx="3">
                  <c:v>111.49678692923864</c:v>
                </c:pt>
                <c:pt idx="4">
                  <c:v>117.5513823991422</c:v>
                </c:pt>
                <c:pt idx="5">
                  <c:v>115.85916419158107</c:v>
                </c:pt>
                <c:pt idx="6">
                  <c:v>119.56596180887938</c:v>
                </c:pt>
                <c:pt idx="7">
                  <c:v>109.90408007367218</c:v>
                </c:pt>
                <c:pt idx="8">
                  <c:v>113.93709263073225</c:v>
                </c:pt>
                <c:pt idx="9">
                  <c:v>111.48710980139859</c:v>
                </c:pt>
                <c:pt idx="10">
                  <c:v>116.25398453063931</c:v>
                </c:pt>
                <c:pt idx="11">
                  <c:v>116.16359989737866</c:v>
                </c:pt>
                <c:pt idx="12">
                  <c:v>115.78586005772826</c:v>
                </c:pt>
                <c:pt idx="13">
                  <c:v>122.5637063845442</c:v>
                </c:pt>
                <c:pt idx="14">
                  <c:v>122.85333166911259</c:v>
                </c:pt>
                <c:pt idx="15">
                  <c:v>117.2026208523319</c:v>
                </c:pt>
                <c:pt idx="16">
                  <c:v>120.54315586095622</c:v>
                </c:pt>
                <c:pt idx="17">
                  <c:v>121.70306766027194</c:v>
                </c:pt>
                <c:pt idx="18">
                  <c:v>125.39112511610078</c:v>
                </c:pt>
                <c:pt idx="19">
                  <c:v>124.18242793742846</c:v>
                </c:pt>
                <c:pt idx="20">
                  <c:v>128.49122028693236</c:v>
                </c:pt>
                <c:pt idx="21">
                  <c:v>122.57259514124328</c:v>
                </c:pt>
                <c:pt idx="22">
                  <c:v>128.73290737230937</c:v>
                </c:pt>
                <c:pt idx="23">
                  <c:v>126.09838965655672</c:v>
                </c:pt>
                <c:pt idx="24">
                  <c:v>132.25137574428913</c:v>
                </c:pt>
                <c:pt idx="25">
                  <c:v>129.15131989094598</c:v>
                </c:pt>
                <c:pt idx="26">
                  <c:v>134.08394859883538</c:v>
                </c:pt>
                <c:pt idx="27">
                  <c:v>134.13841510396497</c:v>
                </c:pt>
                <c:pt idx="28">
                  <c:v>129.93242000737101</c:v>
                </c:pt>
                <c:pt idx="29">
                  <c:v>130.82695081728943</c:v>
                </c:pt>
                <c:pt idx="30">
                  <c:v>132.41758417005883</c:v>
                </c:pt>
                <c:pt idx="31">
                  <c:v>137.75690751181043</c:v>
                </c:pt>
                <c:pt idx="32">
                  <c:v>131.92982078749822</c:v>
                </c:pt>
                <c:pt idx="33">
                  <c:v>131.60460609365995</c:v>
                </c:pt>
                <c:pt idx="34">
                  <c:v>138.78168471550916</c:v>
                </c:pt>
                <c:pt idx="35">
                  <c:v>135.91869582279196</c:v>
                </c:pt>
                <c:pt idx="36">
                  <c:v>136.37371479388037</c:v>
                </c:pt>
                <c:pt idx="37">
                  <c:v>139.26591350557229</c:v>
                </c:pt>
                <c:pt idx="38">
                  <c:v>145.22036595231657</c:v>
                </c:pt>
                <c:pt idx="39">
                  <c:v>147.35871186677807</c:v>
                </c:pt>
                <c:pt idx="40">
                  <c:v>152.00055864516017</c:v>
                </c:pt>
                <c:pt idx="41">
                  <c:v>153.54045099383558</c:v>
                </c:pt>
                <c:pt idx="42">
                  <c:v>157.50872817084334</c:v>
                </c:pt>
                <c:pt idx="43">
                  <c:v>156.78978606700375</c:v>
                </c:pt>
                <c:pt idx="44">
                  <c:v>157.04011654261376</c:v>
                </c:pt>
                <c:pt idx="45">
                  <c:v>163.92181250103997</c:v>
                </c:pt>
                <c:pt idx="46">
                  <c:v>168.11662495212988</c:v>
                </c:pt>
                <c:pt idx="47">
                  <c:v>169.88727529573436</c:v>
                </c:pt>
                <c:pt idx="48">
                  <c:v>174.54417011053798</c:v>
                </c:pt>
                <c:pt idx="49">
                  <c:v>176.69463322488349</c:v>
                </c:pt>
                <c:pt idx="50">
                  <c:v>180.11480906812594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579584"/>
        <c:axId val="117081792"/>
      </c:scatterChart>
      <c:valAx>
        <c:axId val="301579584"/>
        <c:scaling>
          <c:orientation val="minMax"/>
          <c:min val="60000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17081792"/>
        <c:crosses val="autoZero"/>
        <c:crossBetween val="midCat"/>
      </c:valAx>
      <c:valAx>
        <c:axId val="117081792"/>
        <c:scaling>
          <c:orientation val="minMax"/>
          <c:min val="80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301579584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0.57329104695246436"/>
          <c:y val="0.93588079615048114"/>
          <c:w val="0.41823272090988622"/>
          <c:h val="5.2597188440450179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</xdr:colOff>
      <xdr:row>40</xdr:row>
      <xdr:rowOff>45720</xdr:rowOff>
    </xdr:from>
    <xdr:to>
      <xdr:col>18</xdr:col>
      <xdr:colOff>632460</xdr:colOff>
      <xdr:row>66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a/fp/GWP/Request%20for%20Information/RFIs%20-%20Gordon%20Alexander/2015%20HRDEFF%20-%20with%20BTU%20content%202015%20year%20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10Yr - Regr"/>
      <sheetName val="10Yr - Sort"/>
      <sheetName val="5Yr - Reg"/>
      <sheetName val="5Yr - Sort"/>
      <sheetName val="10 Yr with BTU - Regr"/>
      <sheetName val="10 Yr with BTU - Sort"/>
      <sheetName val="5 Yr with BTU - Regr"/>
      <sheetName val="5 Yr with BTU - Sort"/>
      <sheetName val="2001-2005 - Regr"/>
      <sheetName val="2001-2005 - Sort"/>
      <sheetName val="Charts"/>
      <sheetName val="HRD Station Service"/>
      <sheetName val="Summar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D30">
            <v>1.0660212321736897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workbookViewId="0">
      <selection activeCell="K35" sqref="K35"/>
    </sheetView>
  </sheetViews>
  <sheetFormatPr defaultRowHeight="13.2" x14ac:dyDescent="0.25"/>
  <cols>
    <col min="1" max="4" width="11.6640625" customWidth="1"/>
    <col min="5" max="5" width="12.6640625" customWidth="1"/>
    <col min="6" max="6" width="11.6640625" customWidth="1"/>
    <col min="7" max="7" width="12.6640625" customWidth="1"/>
    <col min="8" max="8" width="11.6640625" customWidth="1"/>
    <col min="9" max="10" width="5" customWidth="1"/>
    <col min="11" max="11" width="30.33203125" customWidth="1"/>
    <col min="12" max="12" width="14.6640625" customWidth="1"/>
    <col min="13" max="13" width="14" bestFit="1" customWidth="1"/>
    <col min="14" max="14" width="12.6640625" bestFit="1" customWidth="1"/>
    <col min="15" max="15" width="12.33203125" bestFit="1" customWidth="1"/>
    <col min="16" max="16" width="13.44140625" bestFit="1" customWidth="1"/>
    <col min="17" max="19" width="12.6640625" bestFit="1" customWidth="1"/>
  </cols>
  <sheetData>
    <row r="1" spans="1:19" x14ac:dyDescent="0.25">
      <c r="A1" s="1" t="s">
        <v>0</v>
      </c>
      <c r="B1" s="2"/>
      <c r="C1" s="2"/>
      <c r="D1" s="2"/>
      <c r="E1" s="2"/>
      <c r="F1" s="3"/>
      <c r="G1" s="3"/>
      <c r="H1" s="4"/>
      <c r="J1" s="65"/>
      <c r="K1" s="2" t="s">
        <v>1</v>
      </c>
      <c r="L1" s="3"/>
      <c r="M1" s="3"/>
      <c r="N1" s="3"/>
      <c r="O1" s="3"/>
      <c r="P1" s="3"/>
      <c r="Q1" s="3"/>
      <c r="R1" s="3"/>
      <c r="S1" s="4"/>
    </row>
    <row r="2" spans="1:19" x14ac:dyDescent="0.25">
      <c r="A2" s="5" t="s">
        <v>2</v>
      </c>
      <c r="B2" s="6"/>
      <c r="C2" s="6"/>
      <c r="D2" s="6"/>
      <c r="E2" s="6"/>
      <c r="F2" s="7"/>
      <c r="G2" s="7"/>
      <c r="H2" s="8"/>
      <c r="J2" s="14"/>
      <c r="K2" s="6" t="s">
        <v>2</v>
      </c>
      <c r="L2" s="7"/>
      <c r="M2" s="7"/>
      <c r="N2" s="7"/>
      <c r="O2" s="7"/>
      <c r="P2" s="7"/>
      <c r="Q2" s="7"/>
      <c r="R2" s="7"/>
      <c r="S2" s="8"/>
    </row>
    <row r="3" spans="1:19" x14ac:dyDescent="0.25">
      <c r="A3" s="5" t="s">
        <v>3</v>
      </c>
      <c r="B3" s="6"/>
      <c r="C3" s="6"/>
      <c r="D3" s="6"/>
      <c r="E3" s="6"/>
      <c r="F3" s="7"/>
      <c r="G3" s="7"/>
      <c r="H3" s="8"/>
      <c r="J3" s="14"/>
      <c r="K3" s="6" t="s">
        <v>4</v>
      </c>
      <c r="L3" s="7"/>
      <c r="M3" s="7"/>
      <c r="N3" s="7"/>
      <c r="O3" s="7"/>
      <c r="P3" s="7"/>
      <c r="Q3" s="7"/>
      <c r="R3" s="7"/>
      <c r="S3" s="8"/>
    </row>
    <row r="4" spans="1:19" ht="52.8" x14ac:dyDescent="0.25">
      <c r="A4" s="9" t="s">
        <v>5</v>
      </c>
      <c r="B4" s="9" t="s">
        <v>6</v>
      </c>
      <c r="C4" s="10" t="s">
        <v>7</v>
      </c>
      <c r="D4" s="10" t="s">
        <v>8</v>
      </c>
      <c r="E4" s="11" t="s">
        <v>9</v>
      </c>
      <c r="F4" s="11" t="s">
        <v>10</v>
      </c>
      <c r="G4" s="12" t="s">
        <v>11</v>
      </c>
      <c r="H4" s="13" t="s">
        <v>12</v>
      </c>
      <c r="J4" s="69" t="s">
        <v>60</v>
      </c>
      <c r="K4" s="15"/>
      <c r="L4" s="15"/>
      <c r="M4" s="15" t="s">
        <v>54</v>
      </c>
      <c r="N4" s="15"/>
      <c r="O4" s="15"/>
      <c r="P4" s="15"/>
      <c r="Q4" s="15"/>
      <c r="R4" s="15"/>
      <c r="S4" s="16"/>
    </row>
    <row r="5" spans="1:19" x14ac:dyDescent="0.25">
      <c r="A5" s="17" t="s">
        <v>13</v>
      </c>
      <c r="B5" s="18">
        <v>2011</v>
      </c>
      <c r="C5" s="19">
        <v>77675.765903491963</v>
      </c>
      <c r="D5" s="19">
        <v>153231.66666666669</v>
      </c>
      <c r="E5" s="20">
        <v>121.70306766027194</v>
      </c>
      <c r="F5" s="21">
        <f t="shared" ref="F5:F31" si="0">C5/E5</f>
        <v>638.24</v>
      </c>
      <c r="G5" s="22">
        <f>$L$21+($L$22*C5)+($L$23*D5)</f>
        <v>123.64411460644774</v>
      </c>
      <c r="H5" s="23">
        <f>C5/G5</f>
        <v>628.22048708690704</v>
      </c>
      <c r="J5" s="14"/>
      <c r="K5" s="15" t="s">
        <v>14</v>
      </c>
      <c r="L5" s="15"/>
      <c r="M5" s="15"/>
      <c r="N5" s="15"/>
      <c r="O5" s="15"/>
      <c r="P5" s="15"/>
      <c r="Q5" s="15"/>
      <c r="R5" s="15"/>
      <c r="S5" s="16"/>
    </row>
    <row r="6" spans="1:19" ht="13.8" thickBot="1" x14ac:dyDescent="0.3">
      <c r="A6" s="17" t="s">
        <v>15</v>
      </c>
      <c r="B6" s="18">
        <v>2011</v>
      </c>
      <c r="C6" s="19">
        <v>85344.081769224707</v>
      </c>
      <c r="D6" s="19">
        <v>153400.83333333334</v>
      </c>
      <c r="E6" s="20">
        <v>131.92982078749822</v>
      </c>
      <c r="F6" s="21">
        <f t="shared" si="0"/>
        <v>646.88999999999987</v>
      </c>
      <c r="G6" s="22">
        <f t="shared" ref="G6:G31" si="1">$L$21+($L$22*C6)+($L$23*D6)</f>
        <v>134.30450808736367</v>
      </c>
      <c r="H6" s="23">
        <f t="shared" ref="H6:H31" si="2">C6/G6</f>
        <v>635.45210048875856</v>
      </c>
      <c r="J6" s="14"/>
      <c r="K6" s="15"/>
      <c r="L6" s="15"/>
      <c r="M6" s="15"/>
      <c r="N6" s="15"/>
      <c r="O6" s="15"/>
      <c r="P6" s="15"/>
      <c r="Q6" s="15"/>
      <c r="R6" s="15"/>
      <c r="S6" s="16"/>
    </row>
    <row r="7" spans="1:19" x14ac:dyDescent="0.25">
      <c r="A7" s="17" t="s">
        <v>16</v>
      </c>
      <c r="B7" s="18">
        <v>2011</v>
      </c>
      <c r="C7" s="19">
        <v>84075.371014169563</v>
      </c>
      <c r="D7" s="19">
        <v>155007.5</v>
      </c>
      <c r="E7" s="20">
        <v>129.93242000737101</v>
      </c>
      <c r="F7" s="21">
        <f t="shared" si="0"/>
        <v>647.07000000000005</v>
      </c>
      <c r="G7" s="22">
        <f t="shared" si="1"/>
        <v>131.30118511440401</v>
      </c>
      <c r="H7" s="23">
        <f t="shared" si="2"/>
        <v>640.32454041381175</v>
      </c>
      <c r="J7" s="14"/>
      <c r="K7" s="24" t="s">
        <v>17</v>
      </c>
      <c r="L7" s="24"/>
      <c r="M7" s="15"/>
      <c r="N7" s="15"/>
      <c r="O7" s="15"/>
      <c r="P7" s="15"/>
      <c r="Q7" s="15"/>
      <c r="R7" s="15"/>
      <c r="S7" s="16"/>
    </row>
    <row r="8" spans="1:19" x14ac:dyDescent="0.25">
      <c r="A8" s="17" t="s">
        <v>18</v>
      </c>
      <c r="B8" s="18">
        <v>2011</v>
      </c>
      <c r="C8" s="19">
        <v>75640.227445677971</v>
      </c>
      <c r="D8" s="19">
        <v>156505</v>
      </c>
      <c r="E8" s="20">
        <v>117.2026208523319</v>
      </c>
      <c r="F8" s="21">
        <f t="shared" si="0"/>
        <v>645.38000000000011</v>
      </c>
      <c r="G8" s="22">
        <f t="shared" si="1"/>
        <v>118.29807715088961</v>
      </c>
      <c r="H8" s="23">
        <f t="shared" si="2"/>
        <v>639.4036933432028</v>
      </c>
      <c r="J8" s="66">
        <v>1</v>
      </c>
      <c r="K8" s="25" t="s">
        <v>19</v>
      </c>
      <c r="L8" s="25">
        <v>0.99103253846210881</v>
      </c>
      <c r="M8" s="15"/>
      <c r="N8" s="15"/>
      <c r="O8" s="15"/>
      <c r="P8" s="15"/>
      <c r="Q8" s="15"/>
      <c r="R8" s="15"/>
      <c r="S8" s="16"/>
    </row>
    <row r="9" spans="1:19" x14ac:dyDescent="0.25">
      <c r="A9" s="17" t="s">
        <v>20</v>
      </c>
      <c r="B9" s="18">
        <v>2011</v>
      </c>
      <c r="C9" s="19">
        <v>72993.721897593045</v>
      </c>
      <c r="D9" s="19">
        <v>155125.83333333334</v>
      </c>
      <c r="E9" s="20">
        <v>115.78586005772826</v>
      </c>
      <c r="F9" s="21">
        <f t="shared" si="0"/>
        <v>630.41999999999996</v>
      </c>
      <c r="G9" s="22">
        <f t="shared" si="1"/>
        <v>115.62050470423299</v>
      </c>
      <c r="H9" s="23">
        <f t="shared" si="2"/>
        <v>631.32159891809113</v>
      </c>
      <c r="J9" s="66">
        <f>J8+1</f>
        <v>2</v>
      </c>
      <c r="K9" s="25" t="s">
        <v>21</v>
      </c>
      <c r="L9" s="25">
        <v>0.98214549229065129</v>
      </c>
      <c r="M9" s="15"/>
      <c r="N9" s="15"/>
      <c r="O9" s="15"/>
      <c r="P9" s="15"/>
      <c r="Q9" s="15"/>
      <c r="R9" s="15"/>
      <c r="S9" s="16"/>
    </row>
    <row r="10" spans="1:19" x14ac:dyDescent="0.25">
      <c r="A10" s="17" t="s">
        <v>22</v>
      </c>
      <c r="B10" s="18">
        <v>2011</v>
      </c>
      <c r="C10" s="19">
        <v>71341.710550732998</v>
      </c>
      <c r="D10" s="19">
        <v>153958.33333333334</v>
      </c>
      <c r="E10" s="20">
        <v>113.93709263073225</v>
      </c>
      <c r="F10" s="21">
        <f t="shared" si="0"/>
        <v>626.15</v>
      </c>
      <c r="G10" s="22">
        <f t="shared" si="1"/>
        <v>114.18159256397371</v>
      </c>
      <c r="H10" s="23">
        <f t="shared" si="2"/>
        <v>624.80920916181503</v>
      </c>
      <c r="J10" s="66">
        <f t="shared" ref="J10:J12" si="3">J9+1</f>
        <v>3</v>
      </c>
      <c r="K10" s="25" t="s">
        <v>23</v>
      </c>
      <c r="L10" s="25">
        <v>0.98140155446942845</v>
      </c>
      <c r="M10" s="15"/>
      <c r="N10" s="15"/>
      <c r="O10" s="15"/>
      <c r="P10" s="15"/>
      <c r="Q10" s="15"/>
      <c r="R10" s="15"/>
      <c r="S10" s="16"/>
    </row>
    <row r="11" spans="1:19" x14ac:dyDescent="0.25">
      <c r="A11" s="17" t="s">
        <v>24</v>
      </c>
      <c r="B11" s="18">
        <v>2011</v>
      </c>
      <c r="C11" s="19">
        <v>71769.826934650351</v>
      </c>
      <c r="D11" s="19">
        <v>153824.16666666669</v>
      </c>
      <c r="E11" s="20">
        <v>111.48710980139859</v>
      </c>
      <c r="F11" s="21">
        <f t="shared" si="0"/>
        <v>643.75000000000011</v>
      </c>
      <c r="G11" s="22">
        <f t="shared" si="1"/>
        <v>114.88565638117299</v>
      </c>
      <c r="H11" s="23">
        <f t="shared" si="2"/>
        <v>624.70659258392595</v>
      </c>
      <c r="J11" s="66">
        <f t="shared" si="3"/>
        <v>4</v>
      </c>
      <c r="K11" s="25" t="s">
        <v>25</v>
      </c>
      <c r="L11" s="25">
        <v>2.5858368681035349</v>
      </c>
      <c r="M11" s="15"/>
      <c r="N11" s="15"/>
      <c r="O11" s="15"/>
      <c r="P11" s="15"/>
      <c r="Q11" s="15"/>
      <c r="R11" s="15"/>
      <c r="S11" s="16"/>
    </row>
    <row r="12" spans="1:19" ht="13.8" thickBot="1" x14ac:dyDescent="0.3">
      <c r="A12" s="17" t="s">
        <v>26</v>
      </c>
      <c r="B12" s="18">
        <v>2011</v>
      </c>
      <c r="C12" s="19">
        <v>81672.665996655225</v>
      </c>
      <c r="D12" s="19">
        <v>153938.33333333334</v>
      </c>
      <c r="E12" s="20">
        <v>126.09838965655672</v>
      </c>
      <c r="F12" s="21">
        <f t="shared" si="0"/>
        <v>647.69000000000005</v>
      </c>
      <c r="G12" s="22">
        <f t="shared" si="1"/>
        <v>128.73154291434042</v>
      </c>
      <c r="H12" s="23">
        <f t="shared" si="2"/>
        <v>634.44175489298095</v>
      </c>
      <c r="J12" s="66">
        <f t="shared" si="3"/>
        <v>5</v>
      </c>
      <c r="K12" s="26" t="s">
        <v>27</v>
      </c>
      <c r="L12" s="26">
        <v>51</v>
      </c>
      <c r="M12" s="15"/>
      <c r="N12" s="15"/>
      <c r="O12" s="15"/>
      <c r="P12" s="15"/>
      <c r="Q12" s="15"/>
      <c r="R12" s="15"/>
      <c r="S12" s="16"/>
    </row>
    <row r="13" spans="1:19" x14ac:dyDescent="0.25">
      <c r="A13" s="17" t="s">
        <v>28</v>
      </c>
      <c r="B13" s="18">
        <v>2011</v>
      </c>
      <c r="C13" s="19">
        <v>80564.515334436393</v>
      </c>
      <c r="D13" s="19">
        <v>154179.16666666669</v>
      </c>
      <c r="E13" s="20">
        <v>122.57259514124328</v>
      </c>
      <c r="F13" s="20">
        <f t="shared" si="0"/>
        <v>657.28000000000009</v>
      </c>
      <c r="G13" s="22">
        <f t="shared" si="1"/>
        <v>126.98984158815044</v>
      </c>
      <c r="H13" s="23">
        <f t="shared" si="2"/>
        <v>634.41700790304753</v>
      </c>
      <c r="J13" s="14"/>
      <c r="K13" s="15"/>
      <c r="L13" s="15"/>
      <c r="M13" s="15"/>
      <c r="N13" s="15"/>
      <c r="O13" s="15"/>
      <c r="P13" s="15"/>
      <c r="Q13" s="15"/>
      <c r="R13" s="15"/>
      <c r="S13" s="16"/>
    </row>
    <row r="14" spans="1:19" ht="13.8" thickBot="1" x14ac:dyDescent="0.3">
      <c r="A14" s="27" t="s">
        <v>13</v>
      </c>
      <c r="B14" s="28">
        <v>2012</v>
      </c>
      <c r="C14" s="29">
        <v>84167.518808303153</v>
      </c>
      <c r="D14" s="29">
        <v>155070.83333333334</v>
      </c>
      <c r="E14" s="30">
        <v>130.82695081728943</v>
      </c>
      <c r="F14" s="30">
        <f t="shared" si="0"/>
        <v>643.35</v>
      </c>
      <c r="G14" s="31">
        <f t="shared" si="1"/>
        <v>131.38280290415875</v>
      </c>
      <c r="H14" s="32">
        <f t="shared" si="2"/>
        <v>640.62812596334811</v>
      </c>
      <c r="J14" s="14"/>
      <c r="K14" s="15" t="s">
        <v>29</v>
      </c>
      <c r="L14" s="15"/>
      <c r="M14" s="15"/>
      <c r="N14" s="15"/>
      <c r="O14" s="15"/>
      <c r="P14" s="15"/>
      <c r="Q14" s="15"/>
      <c r="R14" s="15"/>
      <c r="S14" s="16"/>
    </row>
    <row r="15" spans="1:19" x14ac:dyDescent="0.25">
      <c r="A15" s="17" t="s">
        <v>15</v>
      </c>
      <c r="B15" s="18">
        <v>2012</v>
      </c>
      <c r="C15" s="19">
        <v>85815.415495492867</v>
      </c>
      <c r="D15" s="19">
        <v>155043.33333333334</v>
      </c>
      <c r="E15" s="20">
        <v>131.60460609365995</v>
      </c>
      <c r="F15" s="21">
        <f t="shared" si="0"/>
        <v>652.07000000000016</v>
      </c>
      <c r="G15" s="22">
        <f t="shared" si="1"/>
        <v>133.72210830438718</v>
      </c>
      <c r="H15" s="23">
        <f t="shared" si="2"/>
        <v>641.74440998308296</v>
      </c>
      <c r="J15" s="14"/>
      <c r="K15" s="33"/>
      <c r="L15" s="33" t="s">
        <v>30</v>
      </c>
      <c r="M15" s="33" t="s">
        <v>31</v>
      </c>
      <c r="N15" s="33" t="s">
        <v>32</v>
      </c>
      <c r="O15" s="33" t="s">
        <v>33</v>
      </c>
      <c r="P15" s="33" t="s">
        <v>34</v>
      </c>
      <c r="Q15" s="15"/>
      <c r="R15" s="15"/>
      <c r="S15" s="16"/>
    </row>
    <row r="16" spans="1:19" x14ac:dyDescent="0.25">
      <c r="A16" s="17" t="s">
        <v>16</v>
      </c>
      <c r="B16" s="18">
        <v>2012</v>
      </c>
      <c r="C16" s="19">
        <v>88363.348500694789</v>
      </c>
      <c r="D16" s="19">
        <v>154738.33333333334</v>
      </c>
      <c r="E16" s="20">
        <v>136.37371479388037</v>
      </c>
      <c r="F16" s="21">
        <f t="shared" si="0"/>
        <v>647.95000000000005</v>
      </c>
      <c r="G16" s="22">
        <f t="shared" si="1"/>
        <v>137.53812043320198</v>
      </c>
      <c r="H16" s="23">
        <f t="shared" si="2"/>
        <v>642.46441802736524</v>
      </c>
      <c r="J16" s="66">
        <f>J12+1</f>
        <v>6</v>
      </c>
      <c r="K16" s="25" t="s">
        <v>4</v>
      </c>
      <c r="L16" s="25">
        <v>2</v>
      </c>
      <c r="M16" s="25">
        <v>17655.150797168855</v>
      </c>
      <c r="N16" s="25">
        <v>8827.5753985844276</v>
      </c>
      <c r="O16" s="25">
        <v>1320.1983610353775</v>
      </c>
      <c r="P16" s="25">
        <v>1.1014102764208112E-42</v>
      </c>
      <c r="Q16" s="15"/>
      <c r="R16" s="15"/>
      <c r="S16" s="16"/>
    </row>
    <row r="17" spans="1:19" x14ac:dyDescent="0.25">
      <c r="A17" s="17" t="s">
        <v>18</v>
      </c>
      <c r="B17" s="18">
        <v>2012</v>
      </c>
      <c r="C17" s="19">
        <v>82420.497814804985</v>
      </c>
      <c r="D17" s="19">
        <v>154955.83333333334</v>
      </c>
      <c r="E17" s="20">
        <v>129.15131989094598</v>
      </c>
      <c r="F17" s="21">
        <f t="shared" si="0"/>
        <v>638.16999999999985</v>
      </c>
      <c r="G17" s="22">
        <f t="shared" si="1"/>
        <v>129.01209734274164</v>
      </c>
      <c r="H17" s="23">
        <f t="shared" si="2"/>
        <v>638.85867691803753</v>
      </c>
      <c r="J17" s="66">
        <f t="shared" ref="J17:J18" si="4">J16+1</f>
        <v>7</v>
      </c>
      <c r="K17" s="25" t="s">
        <v>35</v>
      </c>
      <c r="L17" s="25">
        <v>48</v>
      </c>
      <c r="M17" s="25">
        <v>320.95451080528795</v>
      </c>
      <c r="N17" s="25">
        <v>6.686552308443499</v>
      </c>
      <c r="O17" s="25"/>
      <c r="P17" s="25"/>
      <c r="Q17" s="15"/>
      <c r="R17" s="15"/>
      <c r="S17" s="16"/>
    </row>
    <row r="18" spans="1:19" ht="13.8" thickBot="1" x14ac:dyDescent="0.3">
      <c r="A18" s="17" t="s">
        <v>20</v>
      </c>
      <c r="B18" s="18">
        <v>2012</v>
      </c>
      <c r="C18" s="19">
        <v>79935.673052703496</v>
      </c>
      <c r="D18" s="19">
        <v>153499.16666666669</v>
      </c>
      <c r="E18" s="20">
        <v>128.49122028693236</v>
      </c>
      <c r="F18" s="21">
        <f t="shared" si="0"/>
        <v>622.11</v>
      </c>
      <c r="G18" s="22">
        <f t="shared" si="1"/>
        <v>126.62076528440481</v>
      </c>
      <c r="H18" s="23">
        <f t="shared" si="2"/>
        <v>631.29987307499505</v>
      </c>
      <c r="J18" s="66">
        <f t="shared" si="4"/>
        <v>8</v>
      </c>
      <c r="K18" s="26" t="s">
        <v>36</v>
      </c>
      <c r="L18" s="26">
        <v>50</v>
      </c>
      <c r="M18" s="26">
        <v>17976.105307974143</v>
      </c>
      <c r="N18" s="26"/>
      <c r="O18" s="26"/>
      <c r="P18" s="26"/>
      <c r="Q18" s="15"/>
      <c r="R18" s="15"/>
      <c r="S18" s="16"/>
    </row>
    <row r="19" spans="1:19" ht="13.8" thickBot="1" x14ac:dyDescent="0.3">
      <c r="A19" s="17" t="s">
        <v>22</v>
      </c>
      <c r="B19" s="18">
        <v>2012</v>
      </c>
      <c r="C19" s="19">
        <v>80683.349695594894</v>
      </c>
      <c r="D19" s="19">
        <v>153380</v>
      </c>
      <c r="E19" s="20">
        <v>128.73290737230937</v>
      </c>
      <c r="F19" s="21">
        <f t="shared" si="0"/>
        <v>626.75</v>
      </c>
      <c r="G19" s="22">
        <f t="shared" si="1"/>
        <v>127.76304879647394</v>
      </c>
      <c r="H19" s="23">
        <f t="shared" si="2"/>
        <v>631.50770473647015</v>
      </c>
      <c r="J19" s="14"/>
      <c r="K19" s="15"/>
      <c r="L19" s="15"/>
      <c r="M19" s="15"/>
      <c r="N19" s="15"/>
      <c r="O19" s="15"/>
      <c r="P19" s="15"/>
      <c r="Q19" s="15"/>
      <c r="R19" s="15"/>
      <c r="S19" s="16"/>
    </row>
    <row r="20" spans="1:19" x14ac:dyDescent="0.25">
      <c r="A20" s="17" t="s">
        <v>24</v>
      </c>
      <c r="B20" s="18">
        <v>2012</v>
      </c>
      <c r="C20" s="19">
        <v>68480.21156406909</v>
      </c>
      <c r="D20" s="19">
        <v>153380</v>
      </c>
      <c r="E20" s="20">
        <v>111.49678692923864</v>
      </c>
      <c r="F20" s="21">
        <f t="shared" si="0"/>
        <v>614.19000000000005</v>
      </c>
      <c r="G20" s="22">
        <f t="shared" si="1"/>
        <v>110.59426133419161</v>
      </c>
      <c r="H20" s="23">
        <f t="shared" si="2"/>
        <v>619.2022148159831</v>
      </c>
      <c r="J20" s="14"/>
      <c r="K20" s="33"/>
      <c r="L20" s="33" t="s">
        <v>37</v>
      </c>
      <c r="M20" s="33" t="s">
        <v>25</v>
      </c>
      <c r="N20" s="33" t="s">
        <v>38</v>
      </c>
      <c r="O20" s="33" t="s">
        <v>39</v>
      </c>
      <c r="P20" s="33" t="s">
        <v>40</v>
      </c>
      <c r="Q20" s="33" t="s">
        <v>41</v>
      </c>
      <c r="R20" s="33" t="s">
        <v>42</v>
      </c>
      <c r="S20" s="34" t="s">
        <v>43</v>
      </c>
    </row>
    <row r="21" spans="1:19" x14ac:dyDescent="0.25">
      <c r="A21" s="17" t="s">
        <v>26</v>
      </c>
      <c r="B21" s="18">
        <v>2012</v>
      </c>
      <c r="C21" s="19">
        <v>87972.016684343864</v>
      </c>
      <c r="D21" s="19">
        <v>154231.66666666669</v>
      </c>
      <c r="E21" s="20">
        <v>135.91869582279196</v>
      </c>
      <c r="F21" s="21">
        <f t="shared" si="0"/>
        <v>647.24</v>
      </c>
      <c r="G21" s="22">
        <f t="shared" si="1"/>
        <v>137.37176068881229</v>
      </c>
      <c r="H21" s="23">
        <f t="shared" si="2"/>
        <v>640.39374790883357</v>
      </c>
      <c r="J21" s="66">
        <f>J18+1</f>
        <v>9</v>
      </c>
      <c r="K21" s="25" t="s">
        <v>44</v>
      </c>
      <c r="L21" s="25">
        <v>130.55818934555163</v>
      </c>
      <c r="M21" s="25">
        <v>25.66683695984683</v>
      </c>
      <c r="N21" s="25">
        <v>5.0866489528801972</v>
      </c>
      <c r="O21" s="25">
        <v>5.9976263754417536E-6</v>
      </c>
      <c r="P21" s="25">
        <v>78.951554835809333</v>
      </c>
      <c r="Q21" s="25">
        <v>182.16482385529392</v>
      </c>
      <c r="R21" s="25">
        <v>78.951554835809333</v>
      </c>
      <c r="S21" s="35">
        <v>182.16482385529392</v>
      </c>
    </row>
    <row r="22" spans="1:19" x14ac:dyDescent="0.25">
      <c r="A22" s="17" t="s">
        <v>28</v>
      </c>
      <c r="B22" s="18">
        <v>2012</v>
      </c>
      <c r="C22" s="19">
        <v>92416.78868839475</v>
      </c>
      <c r="D22" s="19">
        <v>154699.16666666669</v>
      </c>
      <c r="E22" s="20">
        <v>145.22036595231657</v>
      </c>
      <c r="F22" s="21">
        <f t="shared" si="0"/>
        <v>636.3900000000001</v>
      </c>
      <c r="G22" s="22">
        <f t="shared" si="1"/>
        <v>143.27066988355352</v>
      </c>
      <c r="H22" s="23">
        <f t="shared" si="2"/>
        <v>645.05030068965675</v>
      </c>
      <c r="J22" s="66">
        <f t="shared" ref="J22:J23" si="5">J21+1</f>
        <v>10</v>
      </c>
      <c r="K22" s="62" t="s">
        <v>45</v>
      </c>
      <c r="L22" s="25">
        <v>1.4069157684881213E-3</v>
      </c>
      <c r="M22" s="25">
        <v>2.7509837908546523E-5</v>
      </c>
      <c r="N22" s="25">
        <v>51.142277652280633</v>
      </c>
      <c r="O22" s="25">
        <v>1.5909069263203007E-43</v>
      </c>
      <c r="P22" s="25">
        <v>1.3516035322125889E-3</v>
      </c>
      <c r="Q22" s="25">
        <v>1.4622280047636538E-3</v>
      </c>
      <c r="R22" s="25">
        <v>1.3516035322125889E-3</v>
      </c>
      <c r="S22" s="35">
        <v>1.4622280047636538E-3</v>
      </c>
    </row>
    <row r="23" spans="1:19" ht="13.8" thickBot="1" x14ac:dyDescent="0.3">
      <c r="A23" s="27" t="s">
        <v>13</v>
      </c>
      <c r="B23" s="28">
        <v>2013</v>
      </c>
      <c r="C23" s="29">
        <v>114416.84279844107</v>
      </c>
      <c r="D23" s="29">
        <v>151527.5</v>
      </c>
      <c r="E23" s="30">
        <v>176.69463322488349</v>
      </c>
      <c r="F23" s="36">
        <f t="shared" si="0"/>
        <v>647.54000000000008</v>
      </c>
      <c r="G23" s="31">
        <f t="shared" si="1"/>
        <v>176.62800421821692</v>
      </c>
      <c r="H23" s="32">
        <f t="shared" si="2"/>
        <v>647.78427013806697</v>
      </c>
      <c r="J23" s="66">
        <f t="shared" si="5"/>
        <v>11</v>
      </c>
      <c r="K23" s="63" t="s">
        <v>46</v>
      </c>
      <c r="L23" s="26">
        <v>-7.5831149752413226E-4</v>
      </c>
      <c r="M23" s="26">
        <v>1.678153817008797E-4</v>
      </c>
      <c r="N23" s="26">
        <v>-4.51872462368065</v>
      </c>
      <c r="O23" s="26">
        <v>4.061514387751618E-5</v>
      </c>
      <c r="P23" s="26">
        <v>-1.0957269368358983E-3</v>
      </c>
      <c r="Q23" s="26">
        <v>-4.2089605821236611E-4</v>
      </c>
      <c r="R23" s="26">
        <v>-1.0957269368358983E-3</v>
      </c>
      <c r="S23" s="37">
        <v>-4.2089605821236611E-4</v>
      </c>
    </row>
    <row r="24" spans="1:19" x14ac:dyDescent="0.25">
      <c r="A24" s="17" t="s">
        <v>15</v>
      </c>
      <c r="B24" s="18">
        <v>2013</v>
      </c>
      <c r="C24" s="19">
        <v>116354.16665800936</v>
      </c>
      <c r="D24" s="19">
        <v>152965.83333333334</v>
      </c>
      <c r="E24" s="20">
        <v>180.11480906812594</v>
      </c>
      <c r="F24" s="21">
        <f t="shared" si="0"/>
        <v>646</v>
      </c>
      <c r="G24" s="22">
        <f t="shared" si="1"/>
        <v>178.26295100097298</v>
      </c>
      <c r="H24" s="23">
        <f t="shared" si="2"/>
        <v>652.71087460778256</v>
      </c>
      <c r="J24" s="14"/>
      <c r="K24" s="15"/>
      <c r="L24" s="15"/>
      <c r="M24" s="15"/>
      <c r="N24" s="15"/>
      <c r="O24" s="15"/>
      <c r="P24" s="15"/>
      <c r="Q24" s="15"/>
      <c r="R24" s="15"/>
      <c r="S24" s="16"/>
    </row>
    <row r="25" spans="1:19" x14ac:dyDescent="0.25">
      <c r="A25" s="17" t="s">
        <v>16</v>
      </c>
      <c r="B25" s="18">
        <v>2013</v>
      </c>
      <c r="C25" s="19">
        <v>88436.640394308517</v>
      </c>
      <c r="D25" s="19">
        <v>153626.66666666669</v>
      </c>
      <c r="E25" s="20">
        <v>139.26591350557229</v>
      </c>
      <c r="F25" s="21">
        <f t="shared" si="0"/>
        <v>635.02</v>
      </c>
      <c r="G25" s="22">
        <f t="shared" si="1"/>
        <v>138.48422556877711</v>
      </c>
      <c r="H25" s="23">
        <f t="shared" si="2"/>
        <v>638.6044333286693</v>
      </c>
      <c r="J25" s="14"/>
      <c r="K25" s="68" t="s">
        <v>64</v>
      </c>
      <c r="L25" s="15"/>
      <c r="M25" s="15"/>
      <c r="N25" s="15"/>
      <c r="O25" s="15"/>
      <c r="P25" s="15"/>
      <c r="Q25" s="15"/>
      <c r="R25" s="15"/>
      <c r="S25" s="16"/>
    </row>
    <row r="26" spans="1:19" x14ac:dyDescent="0.25">
      <c r="A26" s="17" t="s">
        <v>18</v>
      </c>
      <c r="B26" s="18">
        <v>2013</v>
      </c>
      <c r="C26" s="19">
        <v>83883.457885264492</v>
      </c>
      <c r="D26" s="19">
        <v>153191.66666666669</v>
      </c>
      <c r="E26" s="20">
        <v>134.13841510396497</v>
      </c>
      <c r="F26" s="21">
        <f t="shared" si="0"/>
        <v>625.35</v>
      </c>
      <c r="G26" s="22">
        <f t="shared" si="1"/>
        <v>132.40814680142176</v>
      </c>
      <c r="H26" s="23">
        <f t="shared" si="2"/>
        <v>633.52187846166407</v>
      </c>
      <c r="J26" s="66"/>
      <c r="K26" s="15"/>
      <c r="L26" s="73">
        <v>2018</v>
      </c>
      <c r="M26" s="73">
        <v>2019</v>
      </c>
      <c r="N26" s="15"/>
      <c r="O26" s="15"/>
      <c r="P26" s="15"/>
      <c r="Q26" s="15"/>
      <c r="R26" s="15"/>
      <c r="S26" s="16"/>
    </row>
    <row r="27" spans="1:19" x14ac:dyDescent="0.25">
      <c r="A27" s="17" t="s">
        <v>20</v>
      </c>
      <c r="B27" s="18">
        <v>2013</v>
      </c>
      <c r="C27" s="19">
        <v>77727.450636968555</v>
      </c>
      <c r="D27" s="19">
        <v>153475.83333333334</v>
      </c>
      <c r="E27" s="20">
        <v>125.39112511610078</v>
      </c>
      <c r="F27" s="21">
        <f t="shared" si="0"/>
        <v>619.88</v>
      </c>
      <c r="G27" s="22">
        <f t="shared" si="1"/>
        <v>123.53167628232063</v>
      </c>
      <c r="H27" s="23">
        <f t="shared" si="2"/>
        <v>629.21068487186551</v>
      </c>
      <c r="J27" s="66">
        <f>J23+1</f>
        <v>12</v>
      </c>
      <c r="K27" s="67" t="s">
        <v>55</v>
      </c>
      <c r="L27" s="19">
        <v>122244.13580246913</v>
      </c>
      <c r="M27" s="72">
        <v>122220.81497797355</v>
      </c>
      <c r="N27" s="15"/>
      <c r="O27" s="15"/>
      <c r="P27" s="15"/>
      <c r="Q27" s="15"/>
      <c r="R27" s="15"/>
      <c r="S27" s="16"/>
    </row>
    <row r="28" spans="1:19" x14ac:dyDescent="0.25">
      <c r="A28" s="17" t="s">
        <v>22</v>
      </c>
      <c r="B28" s="18">
        <v>2013</v>
      </c>
      <c r="C28" s="19">
        <v>73148.471244423679</v>
      </c>
      <c r="D28" s="19">
        <v>153388.33333333334</v>
      </c>
      <c r="E28" s="20">
        <v>122.5637063845442</v>
      </c>
      <c r="F28" s="21">
        <f t="shared" si="0"/>
        <v>596.82000000000005</v>
      </c>
      <c r="G28" s="22">
        <f t="shared" si="1"/>
        <v>117.15579022740044</v>
      </c>
      <c r="H28" s="23">
        <f t="shared" si="2"/>
        <v>624.36923606116125</v>
      </c>
      <c r="J28" s="66">
        <f t="shared" ref="J28:J32" si="6">J27+1</f>
        <v>13</v>
      </c>
      <c r="K28" s="67" t="s">
        <v>66</v>
      </c>
      <c r="L28" s="19">
        <v>152400</v>
      </c>
      <c r="M28" s="19">
        <v>152400</v>
      </c>
      <c r="N28" s="15"/>
      <c r="O28" s="15"/>
      <c r="P28" s="15"/>
      <c r="Q28" s="15"/>
      <c r="R28" s="15"/>
      <c r="S28" s="16"/>
    </row>
    <row r="29" spans="1:19" x14ac:dyDescent="0.25">
      <c r="A29" s="17" t="s">
        <v>24</v>
      </c>
      <c r="B29" s="18">
        <v>2013</v>
      </c>
      <c r="C29" s="19">
        <v>66210.251321253701</v>
      </c>
      <c r="D29" s="19">
        <v>153661.66666666669</v>
      </c>
      <c r="E29" s="20">
        <v>108.31942956442322</v>
      </c>
      <c r="F29" s="21">
        <f t="shared" si="0"/>
        <v>611.25000000000011</v>
      </c>
      <c r="G29" s="22">
        <f t="shared" si="1"/>
        <v>107.18702740293088</v>
      </c>
      <c r="H29" s="23">
        <f t="shared" si="2"/>
        <v>617.70769211054051</v>
      </c>
      <c r="J29" s="66">
        <f t="shared" si="6"/>
        <v>14</v>
      </c>
      <c r="K29" s="67" t="s">
        <v>56</v>
      </c>
      <c r="L29" s="70">
        <v>6.1932380126301978E-2</v>
      </c>
      <c r="M29" s="70">
        <v>6.1932380126301978E-2</v>
      </c>
      <c r="N29" s="15"/>
      <c r="O29" s="15"/>
      <c r="P29" s="15"/>
      <c r="Q29" s="15"/>
      <c r="R29" s="15"/>
      <c r="S29" s="16"/>
    </row>
    <row r="30" spans="1:19" x14ac:dyDescent="0.25">
      <c r="A30" s="17" t="s">
        <v>26</v>
      </c>
      <c r="B30" s="18">
        <v>2013</v>
      </c>
      <c r="C30" s="19">
        <v>79102.964771862549</v>
      </c>
      <c r="D30" s="19">
        <v>153368.33333333334</v>
      </c>
      <c r="E30" s="20">
        <v>124.18242793742846</v>
      </c>
      <c r="F30" s="21">
        <f t="shared" si="0"/>
        <v>636.99</v>
      </c>
      <c r="G30" s="22">
        <f t="shared" si="1"/>
        <v>125.5484272944651</v>
      </c>
      <c r="H30" s="23">
        <f t="shared" si="2"/>
        <v>630.05938406804614</v>
      </c>
      <c r="J30" s="66">
        <f t="shared" si="6"/>
        <v>15</v>
      </c>
      <c r="K30" s="67" t="s">
        <v>57</v>
      </c>
      <c r="L30" s="77">
        <f>L27/(1-L29)</f>
        <v>130314.844274156</v>
      </c>
      <c r="M30" s="77">
        <f>M27/(1-M29)</f>
        <v>130289.98378009192</v>
      </c>
      <c r="N30" s="15" t="s">
        <v>63</v>
      </c>
      <c r="O30" s="15"/>
      <c r="P30" s="15"/>
      <c r="Q30" s="15"/>
      <c r="R30" s="15"/>
      <c r="S30" s="16"/>
    </row>
    <row r="31" spans="1:19" x14ac:dyDescent="0.25">
      <c r="A31" s="17" t="s">
        <v>28</v>
      </c>
      <c r="B31" s="18">
        <v>2013</v>
      </c>
      <c r="C31" s="19">
        <v>101524.52227410626</v>
      </c>
      <c r="D31" s="19">
        <v>152492.5</v>
      </c>
      <c r="E31" s="20">
        <v>156.78978606700375</v>
      </c>
      <c r="F31" s="21">
        <f t="shared" si="0"/>
        <v>647.52</v>
      </c>
      <c r="G31" s="22">
        <f t="shared" si="1"/>
        <v>157.75782458501646</v>
      </c>
      <c r="H31" s="23">
        <f t="shared" si="2"/>
        <v>643.54666743895291</v>
      </c>
      <c r="J31" s="66">
        <f t="shared" si="6"/>
        <v>16</v>
      </c>
      <c r="K31" s="67" t="s">
        <v>58</v>
      </c>
      <c r="L31" s="22">
        <f>$L21+(L30*$L22)+(L28*$L23)</f>
        <v>198.33352640025794</v>
      </c>
      <c r="M31" s="22">
        <f>$L21+(M30*$L22)+(M28*$L23)</f>
        <v>198.29854977914675</v>
      </c>
      <c r="N31" s="15" t="s">
        <v>61</v>
      </c>
      <c r="O31" s="15"/>
      <c r="P31" s="15"/>
      <c r="Q31" s="15"/>
      <c r="R31" s="15"/>
      <c r="S31" s="16"/>
    </row>
    <row r="32" spans="1:19" x14ac:dyDescent="0.25">
      <c r="A32" s="1" t="s">
        <v>0</v>
      </c>
      <c r="B32" s="3"/>
      <c r="C32" s="44"/>
      <c r="D32" s="44"/>
      <c r="E32" s="45"/>
      <c r="F32" s="46"/>
      <c r="G32" s="47"/>
      <c r="H32" s="48"/>
      <c r="J32" s="66">
        <f t="shared" si="6"/>
        <v>17</v>
      </c>
      <c r="K32" s="67" t="s">
        <v>59</v>
      </c>
      <c r="L32" s="71">
        <f>IFERROR(L27/L31,0)</f>
        <v>616.35638724926207</v>
      </c>
      <c r="M32" s="71">
        <f>IFERROR(M27/M31,0)</f>
        <v>616.34749782131996</v>
      </c>
      <c r="N32" s="15" t="s">
        <v>62</v>
      </c>
      <c r="O32" s="15"/>
      <c r="P32" s="15"/>
      <c r="Q32" s="15"/>
      <c r="R32" s="15"/>
      <c r="S32" s="16"/>
    </row>
    <row r="33" spans="1:19" x14ac:dyDescent="0.25">
      <c r="A33" s="5" t="s">
        <v>2</v>
      </c>
      <c r="B33" s="7"/>
      <c r="C33" s="49"/>
      <c r="D33" s="49"/>
      <c r="E33" s="50"/>
      <c r="F33" s="51"/>
      <c r="G33" s="52"/>
      <c r="H33" s="53"/>
      <c r="J33" s="66"/>
      <c r="K33" s="15"/>
      <c r="L33" s="15"/>
      <c r="M33" s="15"/>
      <c r="N33" s="15"/>
      <c r="O33" s="15"/>
      <c r="P33" s="15"/>
      <c r="Q33" s="15"/>
      <c r="R33" s="15"/>
      <c r="S33" s="16"/>
    </row>
    <row r="34" spans="1:19" x14ac:dyDescent="0.25">
      <c r="A34" s="5" t="s">
        <v>3</v>
      </c>
      <c r="B34" s="7"/>
      <c r="C34" s="49"/>
      <c r="D34" s="49"/>
      <c r="E34" s="50"/>
      <c r="F34" s="51"/>
      <c r="G34" s="52"/>
      <c r="H34" s="53"/>
      <c r="J34" s="38"/>
      <c r="K34" s="64"/>
      <c r="L34" s="39"/>
      <c r="M34" s="39"/>
      <c r="N34" s="39"/>
      <c r="O34" s="39"/>
      <c r="P34" s="39"/>
      <c r="Q34" s="39"/>
      <c r="R34" s="39"/>
      <c r="S34" s="40"/>
    </row>
    <row r="35" spans="1:19" ht="52.8" x14ac:dyDescent="0.25">
      <c r="A35" s="9" t="s">
        <v>5</v>
      </c>
      <c r="B35" s="9" t="s">
        <v>6</v>
      </c>
      <c r="C35" s="10" t="s">
        <v>7</v>
      </c>
      <c r="D35" s="10" t="s">
        <v>8</v>
      </c>
      <c r="E35" s="11" t="s">
        <v>9</v>
      </c>
      <c r="F35" s="11" t="s">
        <v>10</v>
      </c>
      <c r="G35" s="12" t="s">
        <v>11</v>
      </c>
      <c r="H35" s="13" t="s">
        <v>12</v>
      </c>
      <c r="K35" s="41"/>
      <c r="L35" s="42"/>
      <c r="M35" s="43"/>
      <c r="N35" s="43"/>
      <c r="O35" s="43"/>
      <c r="P35" s="43"/>
      <c r="Q35" s="43"/>
      <c r="R35" s="43"/>
      <c r="S35" s="43"/>
    </row>
    <row r="36" spans="1:19" x14ac:dyDescent="0.25">
      <c r="A36" s="27" t="s">
        <v>13</v>
      </c>
      <c r="B36" s="28">
        <v>2014</v>
      </c>
      <c r="C36" s="29">
        <v>93025.861896424482</v>
      </c>
      <c r="D36" s="29">
        <v>150413.33333333334</v>
      </c>
      <c r="E36" s="30">
        <v>152.00055864516017</v>
      </c>
      <c r="F36" s="36">
        <f>C36/E36</f>
        <v>612.01</v>
      </c>
      <c r="G36" s="31">
        <f t="shared" ref="G36:G59" si="7">$L$21+($L$22*C36)+($L$23*D36)</f>
        <v>147.37758127723305</v>
      </c>
      <c r="H36" s="32">
        <f t="shared" ref="H36:H59" si="8">C36/G36</f>
        <v>631.20768498319194</v>
      </c>
      <c r="K36" s="74"/>
      <c r="L36" s="42"/>
      <c r="M36" s="43"/>
      <c r="N36" s="75" t="s">
        <v>65</v>
      </c>
      <c r="O36" s="43"/>
      <c r="P36" s="43"/>
      <c r="Q36" s="43"/>
      <c r="R36" s="43"/>
      <c r="S36" s="43"/>
    </row>
    <row r="37" spans="1:19" x14ac:dyDescent="0.25">
      <c r="A37" s="17" t="s">
        <v>15</v>
      </c>
      <c r="B37" s="18">
        <v>2014</v>
      </c>
      <c r="C37" s="19">
        <v>108111.16537994647</v>
      </c>
      <c r="D37" s="19">
        <v>151743.33333333334</v>
      </c>
      <c r="E37" s="20">
        <v>169.88727529573436</v>
      </c>
      <c r="F37" s="21">
        <f>C37/E37</f>
        <v>636.37</v>
      </c>
      <c r="G37" s="22">
        <f t="shared" si="7"/>
        <v>167.59277832892178</v>
      </c>
      <c r="H37" s="23">
        <f t="shared" si="8"/>
        <v>645.08248182248519</v>
      </c>
      <c r="K37" s="41" t="s">
        <v>47</v>
      </c>
      <c r="L37" s="42"/>
      <c r="M37" s="43"/>
      <c r="N37" s="43"/>
      <c r="O37" s="43"/>
      <c r="P37" s="43"/>
      <c r="Q37" s="43"/>
      <c r="R37" s="43"/>
      <c r="S37" s="43"/>
    </row>
    <row r="38" spans="1:19" x14ac:dyDescent="0.25">
      <c r="A38" s="17" t="s">
        <v>16</v>
      </c>
      <c r="B38" s="18">
        <v>2014</v>
      </c>
      <c r="C38" s="19">
        <v>98353.406693121273</v>
      </c>
      <c r="D38" s="19">
        <v>150900</v>
      </c>
      <c r="E38" s="20">
        <v>153.54045099383558</v>
      </c>
      <c r="F38" s="21">
        <f>C38/E38</f>
        <v>640.57000000000016</v>
      </c>
      <c r="G38" s="22">
        <f t="shared" si="7"/>
        <v>154.50394313023756</v>
      </c>
      <c r="H38" s="23">
        <f t="shared" si="8"/>
        <v>636.57538248208493</v>
      </c>
      <c r="K38" s="41" t="s">
        <v>48</v>
      </c>
      <c r="L38" s="42"/>
      <c r="M38" s="43"/>
      <c r="N38" s="43"/>
      <c r="O38" s="43"/>
      <c r="P38" s="43"/>
      <c r="Q38" s="43"/>
      <c r="R38" s="43"/>
      <c r="S38" s="43"/>
    </row>
    <row r="39" spans="1:19" x14ac:dyDescent="0.25">
      <c r="A39" s="17" t="s">
        <v>18</v>
      </c>
      <c r="B39" s="18">
        <v>2014</v>
      </c>
      <c r="C39" s="19">
        <v>83669.724765159262</v>
      </c>
      <c r="D39" s="19">
        <v>148227.5</v>
      </c>
      <c r="E39" s="20">
        <v>134.08394859883538</v>
      </c>
      <c r="F39" s="21">
        <f>C39/E39</f>
        <v>624.01</v>
      </c>
      <c r="G39" s="22">
        <f t="shared" si="7"/>
        <v>135.87182696345695</v>
      </c>
      <c r="H39" s="23">
        <f t="shared" si="8"/>
        <v>615.79892340494132</v>
      </c>
      <c r="K39" s="74"/>
      <c r="L39" s="42"/>
      <c r="M39" s="43"/>
      <c r="N39" s="76" t="s">
        <v>49</v>
      </c>
      <c r="O39" s="43"/>
      <c r="P39" s="43"/>
      <c r="Q39" s="43"/>
      <c r="R39" s="43"/>
      <c r="S39" s="43"/>
    </row>
    <row r="40" spans="1:19" x14ac:dyDescent="0.25">
      <c r="A40" s="17" t="s">
        <v>20</v>
      </c>
      <c r="B40" s="18">
        <v>2014</v>
      </c>
      <c r="C40" s="19">
        <v>84570.343090575523</v>
      </c>
      <c r="D40" s="19">
        <v>149898.33333333334</v>
      </c>
      <c r="E40" s="20">
        <v>137.75690751181043</v>
      </c>
      <c r="F40" s="21">
        <f>C40/E40</f>
        <v>613.90999999999985</v>
      </c>
      <c r="G40" s="22">
        <f t="shared" si="7"/>
        <v>135.87190895976124</v>
      </c>
      <c r="H40" s="23">
        <f t="shared" si="8"/>
        <v>622.42698831604116</v>
      </c>
      <c r="K40" s="25"/>
      <c r="L40" s="25"/>
    </row>
    <row r="41" spans="1:19" x14ac:dyDescent="0.25">
      <c r="A41" s="17" t="s">
        <v>22</v>
      </c>
      <c r="B41" s="18">
        <v>2014</v>
      </c>
      <c r="C41" s="19">
        <v>71872.863396222456</v>
      </c>
      <c r="D41" s="19">
        <v>150054.16666666669</v>
      </c>
      <c r="E41" s="20">
        <v>116.25398453063931</v>
      </c>
      <c r="F41" s="21">
        <f t="shared" ref="F41:F59" si="9">C41/E41</f>
        <v>618.24</v>
      </c>
      <c r="G41" s="22">
        <f t="shared" si="7"/>
        <v>117.88945434935394</v>
      </c>
      <c r="H41" s="23">
        <f t="shared" si="8"/>
        <v>609.6632119717359</v>
      </c>
      <c r="K41" s="25"/>
      <c r="L41" s="25"/>
    </row>
    <row r="42" spans="1:19" x14ac:dyDescent="0.25">
      <c r="A42" s="17" t="s">
        <v>50</v>
      </c>
      <c r="B42" s="18">
        <v>2014</v>
      </c>
      <c r="C42" s="19">
        <v>69458.760832005151</v>
      </c>
      <c r="D42" s="19">
        <v>148671.66666666669</v>
      </c>
      <c r="E42" s="20">
        <v>117.5513823991422</v>
      </c>
      <c r="F42" s="21">
        <f t="shared" si="9"/>
        <v>590.88000000000011</v>
      </c>
      <c r="G42" s="22">
        <f t="shared" si="7"/>
        <v>115.54138103033617</v>
      </c>
      <c r="H42" s="23">
        <f t="shared" si="8"/>
        <v>601.15917096203214</v>
      </c>
      <c r="K42" s="25"/>
      <c r="L42" s="25"/>
    </row>
    <row r="43" spans="1:19" x14ac:dyDescent="0.25">
      <c r="A43" s="17" t="s">
        <v>51</v>
      </c>
      <c r="B43" s="18">
        <v>2014</v>
      </c>
      <c r="C43" s="19">
        <v>70241.935474429847</v>
      </c>
      <c r="D43" s="19">
        <v>149225</v>
      </c>
      <c r="E43" s="20">
        <v>115.85916419158107</v>
      </c>
      <c r="F43" s="21">
        <f t="shared" si="9"/>
        <v>606.26999999999987</v>
      </c>
      <c r="G43" s="22">
        <f t="shared" si="7"/>
        <v>116.22364275561348</v>
      </c>
      <c r="H43" s="23">
        <f t="shared" si="8"/>
        <v>604.36873091415157</v>
      </c>
      <c r="K43" s="25"/>
      <c r="L43" s="25"/>
    </row>
    <row r="44" spans="1:19" x14ac:dyDescent="0.25">
      <c r="A44" s="17" t="s">
        <v>52</v>
      </c>
      <c r="B44" s="18">
        <v>2014</v>
      </c>
      <c r="C44" s="19">
        <v>70268.915755078415</v>
      </c>
      <c r="D44" s="19">
        <v>152232.5</v>
      </c>
      <c r="E44" s="20">
        <v>119.56596180887938</v>
      </c>
      <c r="F44" s="21">
        <f t="shared" si="9"/>
        <v>587.70000000000005</v>
      </c>
      <c r="G44" s="22">
        <f t="shared" si="7"/>
        <v>113.98097990909235</v>
      </c>
      <c r="H44" s="23">
        <f t="shared" si="8"/>
        <v>616.49685597652081</v>
      </c>
      <c r="K44" s="25"/>
      <c r="L44" s="25"/>
    </row>
    <row r="45" spans="1:19" x14ac:dyDescent="0.25">
      <c r="A45" s="17" t="s">
        <v>24</v>
      </c>
      <c r="B45" s="18">
        <v>2014</v>
      </c>
      <c r="C45" s="19">
        <v>73694.799535033875</v>
      </c>
      <c r="D45" s="19">
        <v>151903.33333333334</v>
      </c>
      <c r="E45" s="20">
        <v>122.85333166911259</v>
      </c>
      <c r="F45" s="21">
        <f t="shared" si="9"/>
        <v>599.86</v>
      </c>
      <c r="G45" s="22">
        <f t="shared" si="7"/>
        <v>119.05052068805441</v>
      </c>
      <c r="H45" s="23">
        <f t="shared" si="8"/>
        <v>619.02122820726527</v>
      </c>
      <c r="K45" s="25"/>
      <c r="L45" s="25"/>
    </row>
    <row r="46" spans="1:19" x14ac:dyDescent="0.25">
      <c r="A46" s="17" t="s">
        <v>26</v>
      </c>
      <c r="B46" s="18">
        <v>2014</v>
      </c>
      <c r="C46" s="19">
        <v>86012.724736131102</v>
      </c>
      <c r="D46" s="19">
        <v>150550</v>
      </c>
      <c r="E46" s="20">
        <v>138.78168471550916</v>
      </c>
      <c r="F46" s="21">
        <f t="shared" si="9"/>
        <v>619.77</v>
      </c>
      <c r="G46" s="22">
        <f t="shared" si="7"/>
        <v>137.40705211518463</v>
      </c>
      <c r="H46" s="23">
        <f t="shared" si="8"/>
        <v>625.9702352396655</v>
      </c>
      <c r="K46" s="25"/>
      <c r="L46" s="25"/>
    </row>
    <row r="47" spans="1:19" x14ac:dyDescent="0.25">
      <c r="A47" s="17" t="s">
        <v>28</v>
      </c>
      <c r="B47" s="18">
        <v>2014</v>
      </c>
      <c r="C47" s="19">
        <v>93017.239691666327</v>
      </c>
      <c r="D47" s="19">
        <v>149735.83333333334</v>
      </c>
      <c r="E47" s="20">
        <v>147.35871186677807</v>
      </c>
      <c r="F47" s="21">
        <f t="shared" si="9"/>
        <v>631.23</v>
      </c>
      <c r="G47" s="22">
        <f t="shared" si="7"/>
        <v>147.87920660097228</v>
      </c>
      <c r="H47" s="23">
        <f t="shared" si="8"/>
        <v>629.00824145383774</v>
      </c>
      <c r="K47" s="25"/>
      <c r="L47" s="25"/>
    </row>
    <row r="48" spans="1:19" x14ac:dyDescent="0.25">
      <c r="A48" s="27" t="s">
        <v>13</v>
      </c>
      <c r="B48" s="28">
        <v>2015</v>
      </c>
      <c r="C48" s="29">
        <v>106955.79679454504</v>
      </c>
      <c r="D48" s="29">
        <v>149673.33333333334</v>
      </c>
      <c r="E48" s="30">
        <v>168.11662495212988</v>
      </c>
      <c r="F48" s="36">
        <f t="shared" si="9"/>
        <v>636.20000000000005</v>
      </c>
      <c r="G48" s="31">
        <f t="shared" si="7"/>
        <v>167.53697684757964</v>
      </c>
      <c r="H48" s="32">
        <f t="shared" si="8"/>
        <v>638.40113870414632</v>
      </c>
      <c r="K48" s="25"/>
      <c r="L48" s="25"/>
    </row>
    <row r="49" spans="1:12" x14ac:dyDescent="0.25">
      <c r="A49" s="17" t="s">
        <v>15</v>
      </c>
      <c r="B49" s="18">
        <v>2015</v>
      </c>
      <c r="C49" s="19">
        <v>101290.71291210594</v>
      </c>
      <c r="D49" s="19">
        <v>149880</v>
      </c>
      <c r="E49" s="20">
        <v>157.50872817084334</v>
      </c>
      <c r="F49" s="21">
        <f t="shared" si="9"/>
        <v>643.08000000000004</v>
      </c>
      <c r="G49" s="22">
        <f t="shared" si="7"/>
        <v>159.40996329407989</v>
      </c>
      <c r="H49" s="23">
        <f t="shared" si="8"/>
        <v>635.4101764972155</v>
      </c>
      <c r="K49" s="25"/>
      <c r="L49" s="25"/>
    </row>
    <row r="50" spans="1:12" x14ac:dyDescent="0.25">
      <c r="A50" s="17" t="s">
        <v>16</v>
      </c>
      <c r="B50" s="18">
        <v>2015</v>
      </c>
      <c r="C50" s="19">
        <v>101884.48681051694</v>
      </c>
      <c r="D50" s="19">
        <v>150878.33333333334</v>
      </c>
      <c r="E50" s="20">
        <v>157.04011654261376</v>
      </c>
      <c r="F50" s="21">
        <f t="shared" si="9"/>
        <v>648.78</v>
      </c>
      <c r="G50" s="22">
        <f t="shared" si="7"/>
        <v>159.48830550964271</v>
      </c>
      <c r="H50" s="23">
        <f t="shared" si="8"/>
        <v>638.8210501387324</v>
      </c>
      <c r="K50" s="25"/>
      <c r="L50" s="25"/>
    </row>
    <row r="51" spans="1:12" x14ac:dyDescent="0.25">
      <c r="A51" s="17" t="s">
        <v>18</v>
      </c>
      <c r="B51" s="18">
        <v>2015</v>
      </c>
      <c r="C51" s="19">
        <v>84191.100015323405</v>
      </c>
      <c r="D51" s="19">
        <v>151685</v>
      </c>
      <c r="E51" s="20">
        <v>132.41758417005883</v>
      </c>
      <c r="F51" s="21">
        <f t="shared" si="9"/>
        <v>635.79999999999995</v>
      </c>
      <c r="G51" s="22">
        <f t="shared" si="7"/>
        <v>133.98349602152263</v>
      </c>
      <c r="H51" s="23">
        <f t="shared" si="8"/>
        <v>628.36918363288009</v>
      </c>
      <c r="K51" s="25"/>
      <c r="L51" s="25"/>
    </row>
    <row r="52" spans="1:12" x14ac:dyDescent="0.25">
      <c r="A52" s="17" t="s">
        <v>20</v>
      </c>
      <c r="B52" s="18">
        <v>2015</v>
      </c>
      <c r="C52" s="19">
        <v>75849.369962389479</v>
      </c>
      <c r="D52" s="19">
        <v>148969.16666666669</v>
      </c>
      <c r="E52" s="20">
        <v>120.54315586095622</v>
      </c>
      <c r="F52" s="21">
        <f t="shared" si="9"/>
        <v>629.23</v>
      </c>
      <c r="G52" s="22">
        <f t="shared" si="7"/>
        <v>124.30683211560456</v>
      </c>
      <c r="H52" s="23">
        <f t="shared" si="8"/>
        <v>610.17860942550647</v>
      </c>
      <c r="K52" s="25"/>
      <c r="L52" s="25"/>
    </row>
    <row r="53" spans="1:12" x14ac:dyDescent="0.25">
      <c r="A53" s="17" t="s">
        <v>22</v>
      </c>
      <c r="B53" s="18">
        <v>2015</v>
      </c>
      <c r="C53" s="19">
        <v>70307.83810472957</v>
      </c>
      <c r="D53" s="19">
        <v>148514.16666666669</v>
      </c>
      <c r="E53" s="20">
        <v>109.90408007367218</v>
      </c>
      <c r="F53" s="21">
        <f t="shared" si="9"/>
        <v>639.72</v>
      </c>
      <c r="G53" s="22">
        <f t="shared" si="7"/>
        <v>116.85539529485706</v>
      </c>
      <c r="H53" s="23">
        <f t="shared" si="8"/>
        <v>601.66531401758823</v>
      </c>
      <c r="K53" s="25"/>
      <c r="L53" s="25"/>
    </row>
    <row r="54" spans="1:12" x14ac:dyDescent="0.25">
      <c r="A54" s="17" t="s">
        <v>50</v>
      </c>
      <c r="B54" s="18">
        <v>2015</v>
      </c>
      <c r="C54" s="19">
        <v>72123.65590428446</v>
      </c>
      <c r="D54" s="19">
        <v>148912.5</v>
      </c>
      <c r="E54" s="20">
        <v>116.16359989737866</v>
      </c>
      <c r="F54" s="21">
        <f t="shared" si="9"/>
        <v>620.88</v>
      </c>
      <c r="G54" s="22">
        <f t="shared" si="7"/>
        <v>119.10803724323848</v>
      </c>
      <c r="H54" s="23">
        <f t="shared" si="8"/>
        <v>605.53139463624882</v>
      </c>
      <c r="K54" s="25"/>
      <c r="L54" s="25"/>
    </row>
    <row r="55" spans="1:12" x14ac:dyDescent="0.25">
      <c r="A55" s="17" t="s">
        <v>51</v>
      </c>
      <c r="B55" s="18">
        <v>2015</v>
      </c>
      <c r="C55" s="19">
        <v>68218.816209042969</v>
      </c>
      <c r="D55" s="19">
        <v>148912.5</v>
      </c>
      <c r="E55" s="20">
        <v>117.67545747782198</v>
      </c>
      <c r="F55" s="21">
        <f t="shared" si="9"/>
        <v>579.72000000000014</v>
      </c>
      <c r="G55" s="22">
        <f t="shared" si="7"/>
        <v>113.61425670258488</v>
      </c>
      <c r="H55" s="23">
        <f t="shared" si="8"/>
        <v>600.44239331357517</v>
      </c>
      <c r="K55" s="25"/>
      <c r="L55" s="25"/>
    </row>
    <row r="56" spans="1:12" x14ac:dyDescent="0.25">
      <c r="A56" s="17" t="s">
        <v>52</v>
      </c>
      <c r="B56" s="18">
        <v>2015</v>
      </c>
      <c r="C56" s="19">
        <v>68330.464705315215</v>
      </c>
      <c r="D56" s="19">
        <v>150049.16666666669</v>
      </c>
      <c r="E56" s="20">
        <v>116.75830819560721</v>
      </c>
      <c r="F56" s="21">
        <f t="shared" si="9"/>
        <v>585.23</v>
      </c>
      <c r="G56" s="22">
        <f t="shared" si="7"/>
        <v>112.90938933033252</v>
      </c>
      <c r="H56" s="23">
        <f t="shared" si="8"/>
        <v>605.17964989966151</v>
      </c>
      <c r="K56" s="25"/>
      <c r="L56" s="25"/>
    </row>
    <row r="57" spans="1:12" x14ac:dyDescent="0.25">
      <c r="A57" s="17" t="s">
        <v>24</v>
      </c>
      <c r="B57" s="18">
        <v>2015</v>
      </c>
      <c r="C57" s="19">
        <v>82073.881273148392</v>
      </c>
      <c r="D57" s="19">
        <v>149692.5</v>
      </c>
      <c r="E57" s="20">
        <v>132.25137574428913</v>
      </c>
      <c r="F57" s="21">
        <f t="shared" si="9"/>
        <v>620.59</v>
      </c>
      <c r="G57" s="22">
        <f t="shared" si="7"/>
        <v>132.51568324663486</v>
      </c>
      <c r="H57" s="23">
        <f t="shared" si="8"/>
        <v>619.35220995989243</v>
      </c>
      <c r="K57" s="25"/>
      <c r="L57" s="25"/>
    </row>
    <row r="58" spans="1:12" x14ac:dyDescent="0.25">
      <c r="A58" s="17" t="s">
        <v>26</v>
      </c>
      <c r="B58" s="18">
        <v>2015</v>
      </c>
      <c r="C58" s="19">
        <v>111655.90561971116</v>
      </c>
      <c r="D58" s="19">
        <v>151990</v>
      </c>
      <c r="E58" s="20">
        <v>174.54417011053798</v>
      </c>
      <c r="F58" s="21">
        <f t="shared" si="9"/>
        <v>639.70000000000016</v>
      </c>
      <c r="G58" s="22">
        <f t="shared" si="7"/>
        <v>172.39287909805185</v>
      </c>
      <c r="H58" s="23">
        <f t="shared" si="8"/>
        <v>647.68281731755678</v>
      </c>
      <c r="K58" s="25"/>
      <c r="L58" s="25"/>
    </row>
    <row r="59" spans="1:12" x14ac:dyDescent="0.25">
      <c r="A59" s="54" t="s">
        <v>28</v>
      </c>
      <c r="B59" s="55">
        <v>2015</v>
      </c>
      <c r="C59" s="56">
        <v>106509.83689067572</v>
      </c>
      <c r="D59" s="56">
        <v>152513.33333333334</v>
      </c>
      <c r="E59" s="57">
        <v>163.92181250103997</v>
      </c>
      <c r="F59" s="58">
        <f t="shared" si="9"/>
        <v>649.76</v>
      </c>
      <c r="G59" s="59">
        <f t="shared" si="7"/>
        <v>164.75594417374396</v>
      </c>
      <c r="H59" s="60">
        <f t="shared" si="8"/>
        <v>646.47037425463327</v>
      </c>
      <c r="K59" s="25"/>
      <c r="L59" s="25"/>
    </row>
    <row r="60" spans="1:12" x14ac:dyDescent="0.25">
      <c r="K60" s="25"/>
      <c r="L60" s="25"/>
    </row>
    <row r="61" spans="1:12" x14ac:dyDescent="0.25">
      <c r="K61" s="25"/>
      <c r="L61" s="25"/>
    </row>
    <row r="62" spans="1:12" x14ac:dyDescent="0.25">
      <c r="K62" s="25"/>
      <c r="L62" s="25"/>
    </row>
    <row r="63" spans="1:12" x14ac:dyDescent="0.25">
      <c r="K63" s="25"/>
      <c r="L63" s="25"/>
    </row>
    <row r="64" spans="1:12" x14ac:dyDescent="0.25">
      <c r="K64" s="25"/>
      <c r="L64" s="25"/>
    </row>
    <row r="65" spans="1:12" x14ac:dyDescent="0.25">
      <c r="K65" s="25"/>
      <c r="L65" s="25"/>
    </row>
    <row r="66" spans="1:12" ht="15.6" x14ac:dyDescent="0.3">
      <c r="A66" s="61" t="s">
        <v>53</v>
      </c>
      <c r="K66" s="25"/>
      <c r="L66" s="25"/>
    </row>
    <row r="67" spans="1:12" x14ac:dyDescent="0.25">
      <c r="K67" s="25"/>
      <c r="L67" s="25"/>
    </row>
    <row r="68" spans="1:12" ht="52.8" x14ac:dyDescent="0.25">
      <c r="A68" s="9" t="s">
        <v>5</v>
      </c>
      <c r="B68" s="9" t="s">
        <v>6</v>
      </c>
      <c r="C68" s="10" t="s">
        <v>7</v>
      </c>
      <c r="D68" s="10" t="s">
        <v>8</v>
      </c>
      <c r="E68" s="11" t="s">
        <v>9</v>
      </c>
      <c r="F68" s="11" t="s">
        <v>10</v>
      </c>
      <c r="G68" s="12" t="s">
        <v>11</v>
      </c>
      <c r="H68" s="13" t="s">
        <v>12</v>
      </c>
      <c r="K68" s="25"/>
      <c r="L68" s="25"/>
    </row>
    <row r="69" spans="1:12" x14ac:dyDescent="0.25">
      <c r="A69" s="17" t="s">
        <v>24</v>
      </c>
      <c r="B69" s="18">
        <v>2013</v>
      </c>
      <c r="C69" s="19">
        <v>66210.251321253701</v>
      </c>
      <c r="D69" s="19">
        <v>153661.66666666669</v>
      </c>
      <c r="E69" s="20">
        <v>108.31942956442322</v>
      </c>
      <c r="F69" s="21">
        <f t="shared" ref="F69:F100" si="10">C69/E69</f>
        <v>611.25000000000011</v>
      </c>
      <c r="G69" s="22">
        <f t="shared" ref="G69:G100" si="11">$L$21+($L$22*C69)+($L$23*D69)</f>
        <v>107.18702740293088</v>
      </c>
      <c r="H69" s="23">
        <f t="shared" ref="H69:H100" si="12">C69/G69</f>
        <v>617.70769211054051</v>
      </c>
      <c r="K69" s="25"/>
      <c r="L69" s="25"/>
    </row>
    <row r="70" spans="1:12" x14ac:dyDescent="0.25">
      <c r="A70" s="17" t="s">
        <v>51</v>
      </c>
      <c r="B70" s="18">
        <v>2015</v>
      </c>
      <c r="C70" s="19">
        <v>68218.816209042969</v>
      </c>
      <c r="D70" s="19">
        <v>148912.5</v>
      </c>
      <c r="E70" s="20">
        <v>117.67545747782198</v>
      </c>
      <c r="F70" s="21">
        <f t="shared" si="10"/>
        <v>579.72000000000014</v>
      </c>
      <c r="G70" s="22">
        <f t="shared" si="11"/>
        <v>113.61425670258488</v>
      </c>
      <c r="H70" s="23">
        <f t="shared" si="12"/>
        <v>600.44239331357517</v>
      </c>
      <c r="K70" s="25"/>
      <c r="L70" s="25"/>
    </row>
    <row r="71" spans="1:12" x14ac:dyDescent="0.25">
      <c r="A71" s="17" t="s">
        <v>52</v>
      </c>
      <c r="B71" s="18">
        <v>2015</v>
      </c>
      <c r="C71" s="19">
        <v>68330.464705315215</v>
      </c>
      <c r="D71" s="19">
        <v>150049.16666666669</v>
      </c>
      <c r="E71" s="20">
        <v>116.75830819560721</v>
      </c>
      <c r="F71" s="21">
        <f t="shared" si="10"/>
        <v>585.23</v>
      </c>
      <c r="G71" s="22">
        <f t="shared" si="11"/>
        <v>112.90938933033252</v>
      </c>
      <c r="H71" s="23">
        <f t="shared" si="12"/>
        <v>605.17964989966151</v>
      </c>
      <c r="K71" s="25"/>
      <c r="L71" s="25"/>
    </row>
    <row r="72" spans="1:12" x14ac:dyDescent="0.25">
      <c r="A72" s="17" t="s">
        <v>24</v>
      </c>
      <c r="B72" s="18">
        <v>2012</v>
      </c>
      <c r="C72" s="19">
        <v>68480.21156406909</v>
      </c>
      <c r="D72" s="19">
        <v>153380</v>
      </c>
      <c r="E72" s="20">
        <v>111.49678692923864</v>
      </c>
      <c r="F72" s="21">
        <f t="shared" si="10"/>
        <v>614.19000000000005</v>
      </c>
      <c r="G72" s="22">
        <f t="shared" si="11"/>
        <v>110.59426133419161</v>
      </c>
      <c r="H72" s="23">
        <f t="shared" si="12"/>
        <v>619.2022148159831</v>
      </c>
      <c r="K72" s="25"/>
      <c r="L72" s="25"/>
    </row>
    <row r="73" spans="1:12" x14ac:dyDescent="0.25">
      <c r="A73" s="17" t="s">
        <v>50</v>
      </c>
      <c r="B73" s="18">
        <v>2014</v>
      </c>
      <c r="C73" s="19">
        <v>69458.760832005151</v>
      </c>
      <c r="D73" s="19">
        <v>148671.66666666669</v>
      </c>
      <c r="E73" s="20">
        <v>117.5513823991422</v>
      </c>
      <c r="F73" s="21">
        <f t="shared" si="10"/>
        <v>590.88000000000011</v>
      </c>
      <c r="G73" s="22">
        <f t="shared" si="11"/>
        <v>115.54138103033617</v>
      </c>
      <c r="H73" s="23">
        <f t="shared" si="12"/>
        <v>601.15917096203214</v>
      </c>
      <c r="K73" s="25"/>
      <c r="L73" s="25"/>
    </row>
    <row r="74" spans="1:12" x14ac:dyDescent="0.25">
      <c r="A74" s="17" t="s">
        <v>51</v>
      </c>
      <c r="B74" s="18">
        <v>2014</v>
      </c>
      <c r="C74" s="19">
        <v>70241.935474429847</v>
      </c>
      <c r="D74" s="19">
        <v>149225</v>
      </c>
      <c r="E74" s="20">
        <v>115.85916419158107</v>
      </c>
      <c r="F74" s="21">
        <f t="shared" si="10"/>
        <v>606.26999999999987</v>
      </c>
      <c r="G74" s="22">
        <f t="shared" si="11"/>
        <v>116.22364275561348</v>
      </c>
      <c r="H74" s="23">
        <f t="shared" si="12"/>
        <v>604.36873091415157</v>
      </c>
      <c r="K74" s="25"/>
      <c r="L74" s="25"/>
    </row>
    <row r="75" spans="1:12" x14ac:dyDescent="0.25">
      <c r="A75" s="17" t="s">
        <v>52</v>
      </c>
      <c r="B75" s="18">
        <v>2014</v>
      </c>
      <c r="C75" s="19">
        <v>70268.915755078415</v>
      </c>
      <c r="D75" s="19">
        <v>152232.5</v>
      </c>
      <c r="E75" s="20">
        <v>119.56596180887938</v>
      </c>
      <c r="F75" s="21">
        <f t="shared" si="10"/>
        <v>587.70000000000005</v>
      </c>
      <c r="G75" s="22">
        <f t="shared" si="11"/>
        <v>113.98097990909235</v>
      </c>
      <c r="H75" s="23">
        <f t="shared" si="12"/>
        <v>616.49685597652081</v>
      </c>
      <c r="K75" s="25"/>
      <c r="L75" s="25"/>
    </row>
    <row r="76" spans="1:12" x14ac:dyDescent="0.25">
      <c r="A76" s="17" t="s">
        <v>22</v>
      </c>
      <c r="B76" s="18">
        <v>2015</v>
      </c>
      <c r="C76" s="19">
        <v>70307.83810472957</v>
      </c>
      <c r="D76" s="19">
        <v>148514.16666666669</v>
      </c>
      <c r="E76" s="20">
        <v>109.90408007367218</v>
      </c>
      <c r="F76" s="21">
        <f t="shared" si="10"/>
        <v>639.72</v>
      </c>
      <c r="G76" s="22">
        <f t="shared" si="11"/>
        <v>116.85539529485706</v>
      </c>
      <c r="H76" s="23">
        <f t="shared" si="12"/>
        <v>601.66531401758823</v>
      </c>
      <c r="K76" s="25"/>
      <c r="L76" s="25"/>
    </row>
    <row r="77" spans="1:12" x14ac:dyDescent="0.25">
      <c r="A77" s="17" t="s">
        <v>22</v>
      </c>
      <c r="B77" s="18">
        <v>2011</v>
      </c>
      <c r="C77" s="19">
        <v>71341.710550732998</v>
      </c>
      <c r="D77" s="19">
        <v>153958.33333333334</v>
      </c>
      <c r="E77" s="20">
        <v>113.93709263073225</v>
      </c>
      <c r="F77" s="21">
        <f t="shared" si="10"/>
        <v>626.15</v>
      </c>
      <c r="G77" s="22">
        <f t="shared" si="11"/>
        <v>114.18159256397371</v>
      </c>
      <c r="H77" s="23">
        <f t="shared" si="12"/>
        <v>624.80920916181503</v>
      </c>
      <c r="K77" s="25"/>
      <c r="L77" s="25"/>
    </row>
    <row r="78" spans="1:12" x14ac:dyDescent="0.25">
      <c r="A78" s="27" t="s">
        <v>24</v>
      </c>
      <c r="B78" s="28">
        <v>2011</v>
      </c>
      <c r="C78" s="29">
        <v>71769.826934650351</v>
      </c>
      <c r="D78" s="29">
        <v>153824.16666666669</v>
      </c>
      <c r="E78" s="30">
        <v>111.48710980139859</v>
      </c>
      <c r="F78" s="36">
        <f t="shared" si="10"/>
        <v>643.75000000000011</v>
      </c>
      <c r="G78" s="31">
        <f t="shared" si="11"/>
        <v>114.88565638117299</v>
      </c>
      <c r="H78" s="32">
        <f t="shared" si="12"/>
        <v>624.70659258392595</v>
      </c>
      <c r="K78" s="25"/>
      <c r="L78" s="25"/>
    </row>
    <row r="79" spans="1:12" x14ac:dyDescent="0.25">
      <c r="A79" s="17" t="s">
        <v>22</v>
      </c>
      <c r="B79" s="18">
        <v>2014</v>
      </c>
      <c r="C79" s="19">
        <v>71872.863396222456</v>
      </c>
      <c r="D79" s="19">
        <v>150054.16666666669</v>
      </c>
      <c r="E79" s="20">
        <v>116.25398453063931</v>
      </c>
      <c r="F79" s="21">
        <f t="shared" si="10"/>
        <v>618.24</v>
      </c>
      <c r="G79" s="22">
        <f t="shared" si="11"/>
        <v>117.88945434935394</v>
      </c>
      <c r="H79" s="23">
        <f t="shared" si="12"/>
        <v>609.6632119717359</v>
      </c>
      <c r="K79" s="25"/>
      <c r="L79" s="25"/>
    </row>
    <row r="80" spans="1:12" x14ac:dyDescent="0.25">
      <c r="A80" s="17" t="s">
        <v>50</v>
      </c>
      <c r="B80" s="18">
        <v>2015</v>
      </c>
      <c r="C80" s="19">
        <v>72123.65590428446</v>
      </c>
      <c r="D80" s="19">
        <v>148912.5</v>
      </c>
      <c r="E80" s="20">
        <v>116.16359989737866</v>
      </c>
      <c r="F80" s="21">
        <f t="shared" si="10"/>
        <v>620.88</v>
      </c>
      <c r="G80" s="22">
        <f t="shared" si="11"/>
        <v>119.10803724323848</v>
      </c>
      <c r="H80" s="23">
        <f t="shared" si="12"/>
        <v>605.53139463624882</v>
      </c>
      <c r="K80" s="25"/>
      <c r="L80" s="25"/>
    </row>
    <row r="81" spans="1:12" x14ac:dyDescent="0.25">
      <c r="A81" s="17" t="s">
        <v>20</v>
      </c>
      <c r="B81" s="18">
        <v>2011</v>
      </c>
      <c r="C81" s="19">
        <v>72993.721897593045</v>
      </c>
      <c r="D81" s="19">
        <v>155125.83333333334</v>
      </c>
      <c r="E81" s="20">
        <v>115.78586005772826</v>
      </c>
      <c r="F81" s="21">
        <f t="shared" si="10"/>
        <v>630.41999999999996</v>
      </c>
      <c r="G81" s="22">
        <f t="shared" si="11"/>
        <v>115.62050470423299</v>
      </c>
      <c r="H81" s="23">
        <f t="shared" si="12"/>
        <v>631.32159891809113</v>
      </c>
      <c r="K81" s="25"/>
      <c r="L81" s="25"/>
    </row>
    <row r="82" spans="1:12" x14ac:dyDescent="0.25">
      <c r="A82" s="17" t="s">
        <v>22</v>
      </c>
      <c r="B82" s="18">
        <v>2013</v>
      </c>
      <c r="C82" s="19">
        <v>73148.471244423679</v>
      </c>
      <c r="D82" s="19">
        <v>153388.33333333334</v>
      </c>
      <c r="E82" s="20">
        <v>122.5637063845442</v>
      </c>
      <c r="F82" s="21">
        <f t="shared" si="10"/>
        <v>596.82000000000005</v>
      </c>
      <c r="G82" s="22">
        <f t="shared" si="11"/>
        <v>117.15579022740044</v>
      </c>
      <c r="H82" s="23">
        <f t="shared" si="12"/>
        <v>624.36923606116125</v>
      </c>
      <c r="K82" s="25"/>
      <c r="L82" s="25"/>
    </row>
    <row r="83" spans="1:12" x14ac:dyDescent="0.25">
      <c r="A83" s="17" t="s">
        <v>24</v>
      </c>
      <c r="B83" s="18">
        <v>2014</v>
      </c>
      <c r="C83" s="19">
        <v>73694.799535033875</v>
      </c>
      <c r="D83" s="19">
        <v>151903.33333333334</v>
      </c>
      <c r="E83" s="20">
        <v>122.85333166911259</v>
      </c>
      <c r="F83" s="21">
        <f t="shared" si="10"/>
        <v>599.86</v>
      </c>
      <c r="G83" s="22">
        <f t="shared" si="11"/>
        <v>119.05052068805441</v>
      </c>
      <c r="H83" s="23">
        <f t="shared" si="12"/>
        <v>619.02122820726527</v>
      </c>
      <c r="K83" s="25"/>
      <c r="L83" s="25"/>
    </row>
    <row r="84" spans="1:12" x14ac:dyDescent="0.25">
      <c r="A84" s="17" t="s">
        <v>18</v>
      </c>
      <c r="B84" s="18">
        <v>2011</v>
      </c>
      <c r="C84" s="19">
        <v>75640.227445677971</v>
      </c>
      <c r="D84" s="19">
        <v>156505</v>
      </c>
      <c r="E84" s="20">
        <v>117.2026208523319</v>
      </c>
      <c r="F84" s="21">
        <f t="shared" si="10"/>
        <v>645.38000000000011</v>
      </c>
      <c r="G84" s="22">
        <f t="shared" si="11"/>
        <v>118.29807715088961</v>
      </c>
      <c r="H84" s="23">
        <f t="shared" si="12"/>
        <v>639.4036933432028</v>
      </c>
    </row>
    <row r="85" spans="1:12" x14ac:dyDescent="0.25">
      <c r="A85" s="17" t="s">
        <v>20</v>
      </c>
      <c r="B85" s="18">
        <v>2015</v>
      </c>
      <c r="C85" s="19">
        <v>75849.369962389479</v>
      </c>
      <c r="D85" s="19">
        <v>148969.16666666669</v>
      </c>
      <c r="E85" s="20">
        <v>120.54315586095622</v>
      </c>
      <c r="F85" s="21">
        <f t="shared" si="10"/>
        <v>629.23</v>
      </c>
      <c r="G85" s="22">
        <f t="shared" si="11"/>
        <v>124.30683211560456</v>
      </c>
      <c r="H85" s="23">
        <f t="shared" si="12"/>
        <v>610.17860942550647</v>
      </c>
    </row>
    <row r="86" spans="1:12" x14ac:dyDescent="0.25">
      <c r="A86" s="17" t="s">
        <v>13</v>
      </c>
      <c r="B86" s="18">
        <v>2011</v>
      </c>
      <c r="C86" s="19">
        <v>77675.765903491963</v>
      </c>
      <c r="D86" s="19">
        <v>153231.66666666669</v>
      </c>
      <c r="E86" s="20">
        <v>121.70306766027194</v>
      </c>
      <c r="F86" s="21">
        <f t="shared" si="10"/>
        <v>638.24</v>
      </c>
      <c r="G86" s="22">
        <f t="shared" si="11"/>
        <v>123.64411460644774</v>
      </c>
      <c r="H86" s="23">
        <f t="shared" si="12"/>
        <v>628.22048708690704</v>
      </c>
    </row>
    <row r="87" spans="1:12" x14ac:dyDescent="0.25">
      <c r="A87" s="27" t="s">
        <v>20</v>
      </c>
      <c r="B87" s="28">
        <v>2013</v>
      </c>
      <c r="C87" s="29">
        <v>77727.450636968555</v>
      </c>
      <c r="D87" s="29">
        <v>153475.83333333334</v>
      </c>
      <c r="E87" s="30">
        <v>125.39112511610078</v>
      </c>
      <c r="F87" s="36">
        <f t="shared" si="10"/>
        <v>619.88</v>
      </c>
      <c r="G87" s="31">
        <f t="shared" si="11"/>
        <v>123.53167628232063</v>
      </c>
      <c r="H87" s="32">
        <f t="shared" si="12"/>
        <v>629.21068487186551</v>
      </c>
    </row>
    <row r="88" spans="1:12" x14ac:dyDescent="0.25">
      <c r="A88" s="17" t="s">
        <v>26</v>
      </c>
      <c r="B88" s="18">
        <v>2013</v>
      </c>
      <c r="C88" s="19">
        <v>79102.964771862549</v>
      </c>
      <c r="D88" s="19">
        <v>153368.33333333334</v>
      </c>
      <c r="E88" s="20">
        <v>124.18242793742846</v>
      </c>
      <c r="F88" s="21">
        <f t="shared" si="10"/>
        <v>636.99</v>
      </c>
      <c r="G88" s="22">
        <f t="shared" si="11"/>
        <v>125.5484272944651</v>
      </c>
      <c r="H88" s="23">
        <f t="shared" si="12"/>
        <v>630.05938406804614</v>
      </c>
    </row>
    <row r="89" spans="1:12" x14ac:dyDescent="0.25">
      <c r="A89" s="17" t="s">
        <v>20</v>
      </c>
      <c r="B89" s="18">
        <v>2012</v>
      </c>
      <c r="C89" s="19">
        <v>79935.673052703496</v>
      </c>
      <c r="D89" s="19">
        <v>153499.16666666669</v>
      </c>
      <c r="E89" s="20">
        <v>128.49122028693236</v>
      </c>
      <c r="F89" s="21">
        <f t="shared" si="10"/>
        <v>622.11</v>
      </c>
      <c r="G89" s="22">
        <f t="shared" si="11"/>
        <v>126.62076528440481</v>
      </c>
      <c r="H89" s="23">
        <f t="shared" si="12"/>
        <v>631.29987307499505</v>
      </c>
    </row>
    <row r="90" spans="1:12" x14ac:dyDescent="0.25">
      <c r="A90" s="17" t="s">
        <v>28</v>
      </c>
      <c r="B90" s="18">
        <v>2011</v>
      </c>
      <c r="C90" s="19">
        <v>80564.515334436393</v>
      </c>
      <c r="D90" s="19">
        <v>154179.16666666669</v>
      </c>
      <c r="E90" s="20">
        <v>122.57259514124328</v>
      </c>
      <c r="F90" s="20">
        <f t="shared" si="10"/>
        <v>657.28000000000009</v>
      </c>
      <c r="G90" s="22">
        <f t="shared" si="11"/>
        <v>126.98984158815044</v>
      </c>
      <c r="H90" s="23">
        <f t="shared" si="12"/>
        <v>634.41700790304753</v>
      </c>
    </row>
    <row r="91" spans="1:12" x14ac:dyDescent="0.25">
      <c r="A91" s="17" t="s">
        <v>22</v>
      </c>
      <c r="B91" s="18">
        <v>2012</v>
      </c>
      <c r="C91" s="19">
        <v>80683.349695594894</v>
      </c>
      <c r="D91" s="19">
        <v>153380</v>
      </c>
      <c r="E91" s="20">
        <v>128.73290737230937</v>
      </c>
      <c r="F91" s="21">
        <f t="shared" si="10"/>
        <v>626.75</v>
      </c>
      <c r="G91" s="22">
        <f t="shared" si="11"/>
        <v>127.76304879647394</v>
      </c>
      <c r="H91" s="23">
        <f t="shared" si="12"/>
        <v>631.50770473647015</v>
      </c>
    </row>
    <row r="92" spans="1:12" x14ac:dyDescent="0.25">
      <c r="A92" s="17" t="s">
        <v>26</v>
      </c>
      <c r="B92" s="18">
        <v>2011</v>
      </c>
      <c r="C92" s="19">
        <v>81672.665996655225</v>
      </c>
      <c r="D92" s="19">
        <v>153938.33333333334</v>
      </c>
      <c r="E92" s="20">
        <v>126.09838965655672</v>
      </c>
      <c r="F92" s="21">
        <f t="shared" si="10"/>
        <v>647.69000000000005</v>
      </c>
      <c r="G92" s="22">
        <f t="shared" si="11"/>
        <v>128.73154291434042</v>
      </c>
      <c r="H92" s="23">
        <f t="shared" si="12"/>
        <v>634.44175489298095</v>
      </c>
    </row>
    <row r="93" spans="1:12" x14ac:dyDescent="0.25">
      <c r="A93" s="17" t="s">
        <v>24</v>
      </c>
      <c r="B93" s="18">
        <v>2015</v>
      </c>
      <c r="C93" s="19">
        <v>82073.881273148392</v>
      </c>
      <c r="D93" s="19">
        <v>149692.5</v>
      </c>
      <c r="E93" s="20">
        <v>132.25137574428913</v>
      </c>
      <c r="F93" s="21">
        <f t="shared" si="10"/>
        <v>620.59</v>
      </c>
      <c r="G93" s="22">
        <f t="shared" si="11"/>
        <v>132.51568324663486</v>
      </c>
      <c r="H93" s="23">
        <f t="shared" si="12"/>
        <v>619.35220995989243</v>
      </c>
    </row>
    <row r="94" spans="1:12" x14ac:dyDescent="0.25">
      <c r="A94" s="17" t="s">
        <v>18</v>
      </c>
      <c r="B94" s="18">
        <v>2012</v>
      </c>
      <c r="C94" s="19">
        <v>82420.497814804985</v>
      </c>
      <c r="D94" s="19">
        <v>154955.83333333334</v>
      </c>
      <c r="E94" s="20">
        <v>129.15131989094598</v>
      </c>
      <c r="F94" s="21">
        <f t="shared" si="10"/>
        <v>638.16999999999985</v>
      </c>
      <c r="G94" s="22">
        <f t="shared" si="11"/>
        <v>129.01209734274164</v>
      </c>
      <c r="H94" s="23">
        <f t="shared" si="12"/>
        <v>638.85867691803753</v>
      </c>
    </row>
    <row r="95" spans="1:12" x14ac:dyDescent="0.25">
      <c r="A95" s="17" t="s">
        <v>18</v>
      </c>
      <c r="B95" s="18">
        <v>2014</v>
      </c>
      <c r="C95" s="19">
        <v>83669.724765159262</v>
      </c>
      <c r="D95" s="19">
        <v>148227.5</v>
      </c>
      <c r="E95" s="20">
        <v>134.08394859883538</v>
      </c>
      <c r="F95" s="21">
        <f t="shared" si="10"/>
        <v>624.01</v>
      </c>
      <c r="G95" s="22">
        <f t="shared" si="11"/>
        <v>135.87182696345695</v>
      </c>
      <c r="H95" s="23">
        <f t="shared" si="12"/>
        <v>615.79892340494132</v>
      </c>
    </row>
    <row r="96" spans="1:12" x14ac:dyDescent="0.25">
      <c r="A96" s="27" t="s">
        <v>18</v>
      </c>
      <c r="B96" s="28">
        <v>2013</v>
      </c>
      <c r="C96" s="29">
        <v>83883.457885264492</v>
      </c>
      <c r="D96" s="29">
        <v>153191.66666666669</v>
      </c>
      <c r="E96" s="30">
        <v>134.13841510396497</v>
      </c>
      <c r="F96" s="36">
        <f t="shared" si="10"/>
        <v>625.35</v>
      </c>
      <c r="G96" s="31">
        <f t="shared" si="11"/>
        <v>132.40814680142176</v>
      </c>
      <c r="H96" s="32">
        <f t="shared" si="12"/>
        <v>633.52187846166407</v>
      </c>
    </row>
    <row r="97" spans="1:8" x14ac:dyDescent="0.25">
      <c r="A97" s="17" t="s">
        <v>16</v>
      </c>
      <c r="B97" s="18">
        <v>2011</v>
      </c>
      <c r="C97" s="19">
        <v>84075.371014169563</v>
      </c>
      <c r="D97" s="19">
        <v>155007.5</v>
      </c>
      <c r="E97" s="20">
        <v>129.93242000737101</v>
      </c>
      <c r="F97" s="21">
        <f t="shared" si="10"/>
        <v>647.07000000000005</v>
      </c>
      <c r="G97" s="22">
        <f t="shared" si="11"/>
        <v>131.30118511440401</v>
      </c>
      <c r="H97" s="23">
        <f t="shared" si="12"/>
        <v>640.32454041381175</v>
      </c>
    </row>
    <row r="98" spans="1:8" x14ac:dyDescent="0.25">
      <c r="A98" s="17" t="s">
        <v>13</v>
      </c>
      <c r="B98" s="18">
        <v>2012</v>
      </c>
      <c r="C98" s="19">
        <v>84167.518808303153</v>
      </c>
      <c r="D98" s="19">
        <v>155070.83333333334</v>
      </c>
      <c r="E98" s="20">
        <v>130.82695081728943</v>
      </c>
      <c r="F98" s="20">
        <f t="shared" si="10"/>
        <v>643.35</v>
      </c>
      <c r="G98" s="22">
        <f t="shared" si="11"/>
        <v>131.38280290415875</v>
      </c>
      <c r="H98" s="23">
        <f t="shared" si="12"/>
        <v>640.62812596334811</v>
      </c>
    </row>
    <row r="99" spans="1:8" x14ac:dyDescent="0.25">
      <c r="A99" s="17" t="s">
        <v>18</v>
      </c>
      <c r="B99" s="18">
        <v>2015</v>
      </c>
      <c r="C99" s="19">
        <v>84191.100015323405</v>
      </c>
      <c r="D99" s="19">
        <v>151685</v>
      </c>
      <c r="E99" s="20">
        <v>132.41758417005883</v>
      </c>
      <c r="F99" s="21">
        <f t="shared" si="10"/>
        <v>635.79999999999995</v>
      </c>
      <c r="G99" s="22">
        <f t="shared" si="11"/>
        <v>133.98349602152263</v>
      </c>
      <c r="H99" s="23">
        <f t="shared" si="12"/>
        <v>628.36918363288009</v>
      </c>
    </row>
    <row r="100" spans="1:8" x14ac:dyDescent="0.25">
      <c r="A100" s="17" t="s">
        <v>20</v>
      </c>
      <c r="B100" s="18">
        <v>2014</v>
      </c>
      <c r="C100" s="19">
        <v>84570.343090575523</v>
      </c>
      <c r="D100" s="19">
        <v>149898.33333333334</v>
      </c>
      <c r="E100" s="20">
        <v>137.75690751181043</v>
      </c>
      <c r="F100" s="21">
        <f t="shared" si="10"/>
        <v>613.90999999999985</v>
      </c>
      <c r="G100" s="22">
        <f t="shared" si="11"/>
        <v>135.87190895976124</v>
      </c>
      <c r="H100" s="23">
        <f t="shared" si="12"/>
        <v>622.42698831604116</v>
      </c>
    </row>
    <row r="101" spans="1:8" x14ac:dyDescent="0.25">
      <c r="A101" s="17" t="s">
        <v>15</v>
      </c>
      <c r="B101" s="18">
        <v>2011</v>
      </c>
      <c r="C101" s="19">
        <v>85344.081769224707</v>
      </c>
      <c r="D101" s="19">
        <v>153400.83333333334</v>
      </c>
      <c r="E101" s="20">
        <v>131.92982078749822</v>
      </c>
      <c r="F101" s="21">
        <f t="shared" ref="F101:F119" si="13">C101/E101</f>
        <v>646.88999999999987</v>
      </c>
      <c r="G101" s="22">
        <f t="shared" ref="G101:G119" si="14">$L$21+($L$22*C101)+($L$23*D101)</f>
        <v>134.30450808736367</v>
      </c>
      <c r="H101" s="23">
        <f t="shared" ref="H101:H119" si="15">C101/G101</f>
        <v>635.45210048875856</v>
      </c>
    </row>
    <row r="102" spans="1:8" x14ac:dyDescent="0.25">
      <c r="A102" s="17" t="s">
        <v>15</v>
      </c>
      <c r="B102" s="18">
        <v>2012</v>
      </c>
      <c r="C102" s="19">
        <v>85815.415495492867</v>
      </c>
      <c r="D102" s="19">
        <v>155043.33333333334</v>
      </c>
      <c r="E102" s="20">
        <v>131.60460609365995</v>
      </c>
      <c r="F102" s="21">
        <f t="shared" si="13"/>
        <v>652.07000000000016</v>
      </c>
      <c r="G102" s="22">
        <f t="shared" si="14"/>
        <v>133.72210830438718</v>
      </c>
      <c r="H102" s="23">
        <f t="shared" si="15"/>
        <v>641.74440998308296</v>
      </c>
    </row>
    <row r="103" spans="1:8" x14ac:dyDescent="0.25">
      <c r="A103" s="17" t="s">
        <v>26</v>
      </c>
      <c r="B103" s="18">
        <v>2014</v>
      </c>
      <c r="C103" s="19">
        <v>86012.724736131102</v>
      </c>
      <c r="D103" s="19">
        <v>150550</v>
      </c>
      <c r="E103" s="20">
        <v>138.78168471550916</v>
      </c>
      <c r="F103" s="21">
        <f t="shared" si="13"/>
        <v>619.77</v>
      </c>
      <c r="G103" s="22">
        <f t="shared" si="14"/>
        <v>137.40705211518463</v>
      </c>
      <c r="H103" s="23">
        <f t="shared" si="15"/>
        <v>625.9702352396655</v>
      </c>
    </row>
    <row r="104" spans="1:8" x14ac:dyDescent="0.25">
      <c r="A104" s="17" t="s">
        <v>26</v>
      </c>
      <c r="B104" s="18">
        <v>2012</v>
      </c>
      <c r="C104" s="19">
        <v>87972.016684343864</v>
      </c>
      <c r="D104" s="19">
        <v>154231.66666666669</v>
      </c>
      <c r="E104" s="20">
        <v>135.91869582279196</v>
      </c>
      <c r="F104" s="21">
        <f t="shared" si="13"/>
        <v>647.24</v>
      </c>
      <c r="G104" s="22">
        <f t="shared" si="14"/>
        <v>137.37176068881229</v>
      </c>
      <c r="H104" s="23">
        <f t="shared" si="15"/>
        <v>640.39374790883357</v>
      </c>
    </row>
    <row r="105" spans="1:8" x14ac:dyDescent="0.25">
      <c r="A105" s="17" t="s">
        <v>16</v>
      </c>
      <c r="B105" s="18">
        <v>2012</v>
      </c>
      <c r="C105" s="19">
        <v>88363.348500694789</v>
      </c>
      <c r="D105" s="19">
        <v>154738.33333333334</v>
      </c>
      <c r="E105" s="20">
        <v>136.37371479388037</v>
      </c>
      <c r="F105" s="21">
        <f t="shared" si="13"/>
        <v>647.95000000000005</v>
      </c>
      <c r="G105" s="22">
        <f t="shared" si="14"/>
        <v>137.53812043320198</v>
      </c>
      <c r="H105" s="23">
        <f t="shared" si="15"/>
        <v>642.46441802736524</v>
      </c>
    </row>
    <row r="106" spans="1:8" x14ac:dyDescent="0.25">
      <c r="A106" s="17" t="s">
        <v>16</v>
      </c>
      <c r="B106" s="18">
        <v>2013</v>
      </c>
      <c r="C106" s="19">
        <v>88436.640394308517</v>
      </c>
      <c r="D106" s="19">
        <v>153626.66666666669</v>
      </c>
      <c r="E106" s="20">
        <v>139.26591350557229</v>
      </c>
      <c r="F106" s="21">
        <f t="shared" si="13"/>
        <v>635.02</v>
      </c>
      <c r="G106" s="22">
        <f t="shared" si="14"/>
        <v>138.48422556877711</v>
      </c>
      <c r="H106" s="23">
        <f t="shared" si="15"/>
        <v>638.6044333286693</v>
      </c>
    </row>
    <row r="107" spans="1:8" x14ac:dyDescent="0.25">
      <c r="A107" s="17" t="s">
        <v>28</v>
      </c>
      <c r="B107" s="18">
        <v>2012</v>
      </c>
      <c r="C107" s="19">
        <v>92416.78868839475</v>
      </c>
      <c r="D107" s="19">
        <v>154699.16666666669</v>
      </c>
      <c r="E107" s="20">
        <v>145.22036595231657</v>
      </c>
      <c r="F107" s="21">
        <f t="shared" si="13"/>
        <v>636.3900000000001</v>
      </c>
      <c r="G107" s="22">
        <f t="shared" si="14"/>
        <v>143.27066988355352</v>
      </c>
      <c r="H107" s="23">
        <f t="shared" si="15"/>
        <v>645.05030068965675</v>
      </c>
    </row>
    <row r="108" spans="1:8" x14ac:dyDescent="0.25">
      <c r="A108" s="27" t="s">
        <v>28</v>
      </c>
      <c r="B108" s="28">
        <v>2014</v>
      </c>
      <c r="C108" s="29">
        <v>93017.239691666327</v>
      </c>
      <c r="D108" s="29">
        <v>149735.83333333334</v>
      </c>
      <c r="E108" s="30">
        <v>147.35871186677807</v>
      </c>
      <c r="F108" s="36">
        <f t="shared" si="13"/>
        <v>631.23</v>
      </c>
      <c r="G108" s="31">
        <f t="shared" si="14"/>
        <v>147.87920660097228</v>
      </c>
      <c r="H108" s="32">
        <f t="shared" si="15"/>
        <v>629.00824145383774</v>
      </c>
    </row>
    <row r="109" spans="1:8" x14ac:dyDescent="0.25">
      <c r="A109" s="17" t="s">
        <v>13</v>
      </c>
      <c r="B109" s="18">
        <v>2014</v>
      </c>
      <c r="C109" s="19">
        <v>93025.861896424482</v>
      </c>
      <c r="D109" s="19">
        <v>150413.33333333334</v>
      </c>
      <c r="E109" s="20">
        <v>152.00055864516017</v>
      </c>
      <c r="F109" s="21">
        <f t="shared" si="13"/>
        <v>612.01</v>
      </c>
      <c r="G109" s="22">
        <f t="shared" si="14"/>
        <v>147.37758127723305</v>
      </c>
      <c r="H109" s="23">
        <f t="shared" si="15"/>
        <v>631.20768498319194</v>
      </c>
    </row>
    <row r="110" spans="1:8" x14ac:dyDescent="0.25">
      <c r="A110" s="17" t="s">
        <v>16</v>
      </c>
      <c r="B110" s="18">
        <v>2014</v>
      </c>
      <c r="C110" s="19">
        <v>98353.406693121273</v>
      </c>
      <c r="D110" s="19">
        <v>150900</v>
      </c>
      <c r="E110" s="20">
        <v>153.54045099383558</v>
      </c>
      <c r="F110" s="21">
        <f t="shared" si="13"/>
        <v>640.57000000000016</v>
      </c>
      <c r="G110" s="22">
        <f t="shared" si="14"/>
        <v>154.50394313023756</v>
      </c>
      <c r="H110" s="23">
        <f t="shared" si="15"/>
        <v>636.57538248208493</v>
      </c>
    </row>
    <row r="111" spans="1:8" x14ac:dyDescent="0.25">
      <c r="A111" s="17" t="s">
        <v>15</v>
      </c>
      <c r="B111" s="18">
        <v>2015</v>
      </c>
      <c r="C111" s="19">
        <v>101290.71291210594</v>
      </c>
      <c r="D111" s="19">
        <v>149880</v>
      </c>
      <c r="E111" s="20">
        <v>157.50872817084334</v>
      </c>
      <c r="F111" s="21">
        <f t="shared" si="13"/>
        <v>643.08000000000004</v>
      </c>
      <c r="G111" s="22">
        <f t="shared" si="14"/>
        <v>159.40996329407989</v>
      </c>
      <c r="H111" s="23">
        <f t="shared" si="15"/>
        <v>635.4101764972155</v>
      </c>
    </row>
    <row r="112" spans="1:8" x14ac:dyDescent="0.25">
      <c r="A112" s="17" t="s">
        <v>28</v>
      </c>
      <c r="B112" s="18">
        <v>2013</v>
      </c>
      <c r="C112" s="19">
        <v>101524.52227410626</v>
      </c>
      <c r="D112" s="19">
        <v>152492.5</v>
      </c>
      <c r="E112" s="20">
        <v>156.78978606700375</v>
      </c>
      <c r="F112" s="21">
        <f t="shared" si="13"/>
        <v>647.52</v>
      </c>
      <c r="G112" s="22">
        <f t="shared" si="14"/>
        <v>157.75782458501646</v>
      </c>
      <c r="H112" s="23">
        <f t="shared" si="15"/>
        <v>643.54666743895291</v>
      </c>
    </row>
    <row r="113" spans="1:8" x14ac:dyDescent="0.25">
      <c r="A113" s="17" t="s">
        <v>16</v>
      </c>
      <c r="B113" s="18">
        <v>2015</v>
      </c>
      <c r="C113" s="19">
        <v>101884.48681051694</v>
      </c>
      <c r="D113" s="19">
        <v>150878.33333333334</v>
      </c>
      <c r="E113" s="20">
        <v>157.04011654261376</v>
      </c>
      <c r="F113" s="21">
        <f t="shared" si="13"/>
        <v>648.78</v>
      </c>
      <c r="G113" s="22">
        <f t="shared" si="14"/>
        <v>159.48830550964271</v>
      </c>
      <c r="H113" s="23">
        <f t="shared" si="15"/>
        <v>638.8210501387324</v>
      </c>
    </row>
    <row r="114" spans="1:8" x14ac:dyDescent="0.25">
      <c r="A114" s="17" t="s">
        <v>28</v>
      </c>
      <c r="B114" s="18">
        <v>2015</v>
      </c>
      <c r="C114" s="19">
        <v>106509.83689067572</v>
      </c>
      <c r="D114" s="19">
        <v>152513.33333333334</v>
      </c>
      <c r="E114" s="20">
        <v>163.92181250103997</v>
      </c>
      <c r="F114" s="21">
        <f t="shared" si="13"/>
        <v>649.76</v>
      </c>
      <c r="G114" s="22">
        <f t="shared" si="14"/>
        <v>164.75594417374396</v>
      </c>
      <c r="H114" s="23">
        <f t="shared" si="15"/>
        <v>646.47037425463327</v>
      </c>
    </row>
    <row r="115" spans="1:8" x14ac:dyDescent="0.25">
      <c r="A115" s="17" t="s">
        <v>13</v>
      </c>
      <c r="B115" s="18">
        <v>2015</v>
      </c>
      <c r="C115" s="19">
        <v>106955.79679454504</v>
      </c>
      <c r="D115" s="19">
        <v>149673.33333333334</v>
      </c>
      <c r="E115" s="20">
        <v>168.11662495212988</v>
      </c>
      <c r="F115" s="21">
        <f t="shared" si="13"/>
        <v>636.20000000000005</v>
      </c>
      <c r="G115" s="22">
        <f t="shared" si="14"/>
        <v>167.53697684757964</v>
      </c>
      <c r="H115" s="23">
        <f t="shared" si="15"/>
        <v>638.40113870414632</v>
      </c>
    </row>
    <row r="116" spans="1:8" x14ac:dyDescent="0.25">
      <c r="A116" s="17" t="s">
        <v>15</v>
      </c>
      <c r="B116" s="18">
        <v>2014</v>
      </c>
      <c r="C116" s="19">
        <v>108111.16537994647</v>
      </c>
      <c r="D116" s="19">
        <v>151743.33333333334</v>
      </c>
      <c r="E116" s="20">
        <v>169.88727529573436</v>
      </c>
      <c r="F116" s="21">
        <f t="shared" si="13"/>
        <v>636.37</v>
      </c>
      <c r="G116" s="22">
        <f t="shared" si="14"/>
        <v>167.59277832892178</v>
      </c>
      <c r="H116" s="23">
        <f t="shared" si="15"/>
        <v>645.08248182248519</v>
      </c>
    </row>
    <row r="117" spans="1:8" x14ac:dyDescent="0.25">
      <c r="A117" s="17" t="s">
        <v>26</v>
      </c>
      <c r="B117" s="18">
        <v>2015</v>
      </c>
      <c r="C117" s="19">
        <v>111655.90561971116</v>
      </c>
      <c r="D117" s="19">
        <v>151990</v>
      </c>
      <c r="E117" s="20">
        <v>174.54417011053798</v>
      </c>
      <c r="F117" s="21">
        <f t="shared" si="13"/>
        <v>639.70000000000016</v>
      </c>
      <c r="G117" s="22">
        <f t="shared" si="14"/>
        <v>172.39287909805185</v>
      </c>
      <c r="H117" s="23">
        <f t="shared" si="15"/>
        <v>647.68281731755678</v>
      </c>
    </row>
    <row r="118" spans="1:8" x14ac:dyDescent="0.25">
      <c r="A118" s="17" t="s">
        <v>13</v>
      </c>
      <c r="B118" s="18">
        <v>2013</v>
      </c>
      <c r="C118" s="19">
        <v>114416.84279844107</v>
      </c>
      <c r="D118" s="19">
        <v>151527.5</v>
      </c>
      <c r="E118" s="20">
        <v>176.69463322488349</v>
      </c>
      <c r="F118" s="21">
        <f t="shared" si="13"/>
        <v>647.54000000000008</v>
      </c>
      <c r="G118" s="22">
        <f t="shared" si="14"/>
        <v>176.62800421821692</v>
      </c>
      <c r="H118" s="23">
        <f t="shared" si="15"/>
        <v>647.78427013806697</v>
      </c>
    </row>
    <row r="119" spans="1:8" x14ac:dyDescent="0.25">
      <c r="A119" s="54" t="s">
        <v>15</v>
      </c>
      <c r="B119" s="55">
        <v>2013</v>
      </c>
      <c r="C119" s="56">
        <v>116354.16665800936</v>
      </c>
      <c r="D119" s="56">
        <v>152965.83333333334</v>
      </c>
      <c r="E119" s="57">
        <v>180.11480906812594</v>
      </c>
      <c r="F119" s="58">
        <f t="shared" si="13"/>
        <v>646</v>
      </c>
      <c r="G119" s="59">
        <f t="shared" si="14"/>
        <v>178.26295100097298</v>
      </c>
      <c r="H119" s="60">
        <f t="shared" si="15"/>
        <v>652.71087460778256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r xmlns="762589bc-fea1-421b-a80f-76e0b978923e">
      <UserInfo>
        <DisplayName/>
        <AccountId xsi:nil="true"/>
        <AccountType/>
      </UserInfo>
    </Reviewer>
    <PublishingExpirationDate xmlns="http://schemas.microsoft.com/sharepoint/v3" xsi:nil="true"/>
    <PublishingStartDate xmlns="http://schemas.microsoft.com/sharepoint/v3" xsi:nil="true"/>
    <_dlc_DocId xmlns="fd92ff00-8ff0-415a-b565-b7ef0f44d8a0">QXH6D3HVDYCQ-2107367124-799</_dlc_DocId>
    <_dlc_DocIdUrl xmlns="fd92ff00-8ff0-415a-b565-b7ef0f44d8a0">
      <Url>http://sjspwfeprd01/sites/ra/fp/2017GRA/_layouts/15/DocIdRedir.aspx?ID=QXH6D3HVDYCQ-2107367124-799</Url>
      <Description>QXH6D3HVDYCQ-2107367124-799</Description>
    </_dlc_DocIdUrl>
    <Writer xmlns="2b37096c-a301-40a3-8541-7479decaeef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A95477DAEE14E9ED0FE65AD59031E" ma:contentTypeVersion="22" ma:contentTypeDescription="Create a new document." ma:contentTypeScope="" ma:versionID="87bd1e112734fd7e67e7cd6eff8674df">
  <xsd:schema xmlns:xsd="http://www.w3.org/2001/XMLSchema" xmlns:xs="http://www.w3.org/2001/XMLSchema" xmlns:p="http://schemas.microsoft.com/office/2006/metadata/properties" xmlns:ns1="http://schemas.microsoft.com/sharepoint/v3" xmlns:ns2="fd92ff00-8ff0-415a-b565-b7ef0f44d8a0" xmlns:ns3="2b37096c-a301-40a3-8541-7479decaeef1" xmlns:ns4="762589bc-fea1-421b-a80f-76e0b978923e" targetNamespace="http://schemas.microsoft.com/office/2006/metadata/properties" ma:root="true" ma:fieldsID="4a67c288caac878d46f439efbeb81a9c" ns1:_="" ns2:_="" ns3:_="" ns4:_="">
    <xsd:import namespace="http://schemas.microsoft.com/sharepoint/v3"/>
    <xsd:import namespace="fd92ff00-8ff0-415a-b565-b7ef0f44d8a0"/>
    <xsd:import namespace="2b37096c-a301-40a3-8541-7479decaeef1"/>
    <xsd:import namespace="762589bc-fea1-421b-a80f-76e0b97892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4:Reviewer" minOccurs="0"/>
                <xsd:element ref="ns3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2ff00-8ff0-415a-b565-b7ef0f44d8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7096c-a301-40a3-8541-7479decaeef1" elementFormDefault="qualified">
    <xsd:import namespace="http://schemas.microsoft.com/office/2006/documentManagement/types"/>
    <xsd:import namespace="http://schemas.microsoft.com/office/infopath/2007/PartnerControls"/>
    <xsd:element name="Writer" ma:index="17" nillable="true" ma:displayName="Writer" ma:internalName="Wri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589bc-fea1-421b-a80f-76e0b978923e" elementFormDefault="qualified">
    <xsd:import namespace="http://schemas.microsoft.com/office/2006/documentManagement/types"/>
    <xsd:import namespace="http://schemas.microsoft.com/office/infopath/2007/PartnerControls"/>
    <xsd:element name="Reviewer" ma:index="15" nillable="true" ma:displayName="Reviewer" ma:description="Person or group to review task or RFI" ma:list="UserInfo" ma:SearchPeopleOnly="false" ma:SharePointGroup="0" ma:internalName="Review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A5259-E6DF-4D89-A5BD-A4DB234368FF}">
  <ds:schemaRefs>
    <ds:schemaRef ds:uri="http://purl.org/dc/dcmitype/"/>
    <ds:schemaRef ds:uri="http://schemas.microsoft.com/office/infopath/2007/PartnerControls"/>
    <ds:schemaRef ds:uri="fd92ff00-8ff0-415a-b565-b7ef0f44d8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62589bc-fea1-421b-a80f-76e0b978923e"/>
    <ds:schemaRef ds:uri="http://schemas.microsoft.com/office/2006/metadata/properties"/>
    <ds:schemaRef ds:uri="2b37096c-a301-40a3-8541-7479decaeef1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43C75C-6343-4B2D-AF17-94A76B9A4B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0E2937-5FF8-4CD1-BA76-7FEFB8F5608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F1B30F9-595C-4FE0-8863-2149892946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Alexander</dc:creator>
  <cp:lastModifiedBy>Gordon Alexander</cp:lastModifiedBy>
  <dcterms:created xsi:type="dcterms:W3CDTF">2017-09-28T10:52:34Z</dcterms:created>
  <dcterms:modified xsi:type="dcterms:W3CDTF">2017-10-14T19:57:27Z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0x0101002B0A95477DAEE14E9ED0FE65AD59031E</vt:lpwstr>
  </property>
  <property fmtid="{D5CDD505-2E9C-101B-9397-08002B2CF9AE}" pid="3" name="_dlc_DocIdItemGuid">
    <vt:lpwstr>e8ab35cf-c966-4301-934b-d82d3f2ffbfe</vt:lpwstr>
  </property>
</Properties>
</file>