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005" windowHeight="6420" tabRatio="776"/>
  </bookViews>
  <sheets>
    <sheet name="Title" sheetId="17" r:id="rId1"/>
    <sheet name="Generation Age" sheetId="30" r:id="rId2"/>
    <sheet name="Transmission Age" sheetId="32" r:id="rId3"/>
    <sheet name="Hydraulic" sheetId="3" r:id="rId4"/>
    <sheet name="Holyrood" sheetId="19" r:id="rId5"/>
    <sheet name="Other Production" sheetId="20" r:id="rId6"/>
    <sheet name="Subtotal Production" sheetId="21" r:id="rId7"/>
    <sheet name="Trans Lines" sheetId="23" r:id="rId8"/>
    <sheet name="Subtotal Terminals" sheetId="25" r:id="rId9"/>
    <sheet name="Subtotal Trans" sheetId="24" r:id="rId10"/>
    <sheet name="Distribution" sheetId="26" r:id="rId11"/>
    <sheet name="General" sheetId="28" r:id="rId12"/>
    <sheet name="Total Plant" sheetId="27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3" l="1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3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B51" i="20" l="1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3" i="20"/>
  <c r="F8" i="32"/>
  <c r="F9" i="32" s="1"/>
  <c r="F10" i="32" s="1"/>
  <c r="F11" i="32" s="1"/>
  <c r="F12" i="32" s="1"/>
  <c r="F13" i="32" s="1"/>
  <c r="F14" i="32" s="1"/>
  <c r="B52" i="21"/>
  <c r="C32" i="28" l="1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5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5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5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35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5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F8" i="30" l="1"/>
  <c r="F9" i="30" s="1"/>
  <c r="F10" i="30" s="1"/>
  <c r="F11" i="30" s="1"/>
  <c r="F12" i="30" s="1"/>
  <c r="F13" i="30" s="1"/>
  <c r="E33" i="20" l="1"/>
  <c r="E35" i="20" l="1"/>
  <c r="F31" i="20"/>
  <c r="F29" i="20"/>
  <c r="F27" i="20"/>
  <c r="F25" i="20"/>
  <c r="F23" i="20"/>
  <c r="F21" i="20"/>
  <c r="F19" i="20"/>
  <c r="F17" i="20"/>
  <c r="F15" i="20"/>
  <c r="F13" i="20"/>
  <c r="F11" i="20"/>
  <c r="F9" i="20"/>
  <c r="F7" i="20"/>
  <c r="F5" i="20"/>
  <c r="F34" i="20"/>
  <c r="F32" i="20"/>
  <c r="F30" i="20"/>
  <c r="F28" i="20"/>
  <c r="F26" i="20"/>
  <c r="F24" i="20"/>
  <c r="F22" i="20"/>
  <c r="F20" i="20"/>
  <c r="F18" i="20"/>
  <c r="F16" i="20"/>
  <c r="F14" i="20"/>
  <c r="F12" i="20"/>
  <c r="F10" i="20"/>
  <c r="F8" i="20"/>
  <c r="F6" i="20"/>
  <c r="F4" i="20"/>
  <c r="C35" i="28"/>
  <c r="C33" i="28"/>
  <c r="F51" i="26" l="1"/>
  <c r="F51" i="28"/>
  <c r="B52" i="24"/>
  <c r="B52" i="25"/>
  <c r="F4" i="28" l="1"/>
  <c r="F5" i="28"/>
  <c r="F6" i="28"/>
  <c r="F7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B52" i="27"/>
  <c r="B52" i="28"/>
  <c r="B52" i="26"/>
  <c r="B52" i="19"/>
  <c r="F36" i="20"/>
  <c r="C35" i="20"/>
  <c r="F35" i="20" s="1"/>
  <c r="C33" i="20"/>
  <c r="F33" i="20" s="1"/>
  <c r="E35" i="28" l="1"/>
  <c r="F35" i="28" s="1"/>
  <c r="F34" i="28"/>
  <c r="E33" i="28"/>
  <c r="F33" i="28" s="1"/>
  <c r="F8" i="28"/>
  <c r="F51" i="25"/>
  <c r="B52" i="20"/>
  <c r="F51" i="20"/>
  <c r="F37" i="20"/>
  <c r="F39" i="20"/>
  <c r="F41" i="20"/>
  <c r="F43" i="20"/>
  <c r="F45" i="20"/>
  <c r="F49" i="20"/>
  <c r="F47" i="20"/>
  <c r="F38" i="20"/>
  <c r="F40" i="20"/>
  <c r="F42" i="20"/>
  <c r="F44" i="20"/>
  <c r="F46" i="20"/>
  <c r="F50" i="20"/>
  <c r="F48" i="20"/>
  <c r="F51" i="23" l="1"/>
  <c r="F51" i="19" l="1"/>
  <c r="E33" i="3"/>
  <c r="B52" i="3"/>
  <c r="E35" i="3" l="1"/>
  <c r="F50" i="3"/>
  <c r="F48" i="3"/>
  <c r="F46" i="3"/>
  <c r="F44" i="3"/>
  <c r="F42" i="3"/>
  <c r="F40" i="3"/>
  <c r="F38" i="3"/>
  <c r="F36" i="3"/>
  <c r="F34" i="3"/>
  <c r="F31" i="3"/>
  <c r="F29" i="3"/>
  <c r="F27" i="3"/>
  <c r="F25" i="3"/>
  <c r="F23" i="3"/>
  <c r="F21" i="3"/>
  <c r="F19" i="3"/>
  <c r="F17" i="3"/>
  <c r="F15" i="3"/>
  <c r="F13" i="3"/>
  <c r="F11" i="3"/>
  <c r="F9" i="3"/>
  <c r="F7" i="3"/>
  <c r="F5" i="3"/>
  <c r="F51" i="3"/>
  <c r="F49" i="3"/>
  <c r="F47" i="3"/>
  <c r="F45" i="3"/>
  <c r="F43" i="3"/>
  <c r="F41" i="3"/>
  <c r="F39" i="3"/>
  <c r="F37" i="3"/>
  <c r="F35" i="3"/>
  <c r="F32" i="3"/>
  <c r="F30" i="3"/>
  <c r="F28" i="3"/>
  <c r="F26" i="3"/>
  <c r="F24" i="3"/>
  <c r="F22" i="3"/>
  <c r="F20" i="3"/>
  <c r="F18" i="3"/>
  <c r="F16" i="3"/>
  <c r="F14" i="3"/>
  <c r="F12" i="3"/>
  <c r="F10" i="3"/>
  <c r="F8" i="3"/>
  <c r="F6" i="3"/>
  <c r="F4" i="3"/>
  <c r="F33" i="3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6" i="28" s="1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7" i="26"/>
  <c r="F6" i="26"/>
  <c r="F5" i="26"/>
  <c r="F4" i="26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7" i="25"/>
  <c r="F6" i="25"/>
  <c r="F5" i="25"/>
  <c r="F4" i="25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7" i="23"/>
  <c r="F6" i="23"/>
  <c r="F5" i="23"/>
  <c r="F4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3" i="23"/>
  <c r="B3" i="23"/>
  <c r="B3" i="20"/>
  <c r="C4" i="20" s="1"/>
  <c r="E33" i="23" l="1"/>
  <c r="F33" i="23" s="1"/>
  <c r="F8" i="23"/>
  <c r="E35" i="23"/>
  <c r="F35" i="23" s="1"/>
  <c r="F34" i="23"/>
  <c r="E33" i="25"/>
  <c r="F33" i="25" s="1"/>
  <c r="F8" i="25"/>
  <c r="E35" i="25"/>
  <c r="F35" i="25" s="1"/>
  <c r="F34" i="25"/>
  <c r="E33" i="26"/>
  <c r="F33" i="26" s="1"/>
  <c r="F8" i="26"/>
  <c r="E35" i="26"/>
  <c r="F35" i="26" s="1"/>
  <c r="F34" i="26"/>
  <c r="B52" i="23"/>
  <c r="F4" i="19" l="1"/>
  <c r="F8" i="19"/>
  <c r="F12" i="19"/>
  <c r="F16" i="19"/>
  <c r="F20" i="19"/>
  <c r="F24" i="19"/>
  <c r="F28" i="19"/>
  <c r="F32" i="19"/>
  <c r="F36" i="19"/>
  <c r="F40" i="19"/>
  <c r="F44" i="19"/>
  <c r="F48" i="19"/>
  <c r="F6" i="19"/>
  <c r="F10" i="19"/>
  <c r="F14" i="19"/>
  <c r="F18" i="19"/>
  <c r="F22" i="19"/>
  <c r="F26" i="19"/>
  <c r="F30" i="19"/>
  <c r="F38" i="19"/>
  <c r="F42" i="19"/>
  <c r="F46" i="19"/>
  <c r="F50" i="19"/>
  <c r="F34" i="19" l="1"/>
  <c r="F47" i="19"/>
  <c r="F43" i="19"/>
  <c r="F39" i="19"/>
  <c r="E35" i="19"/>
  <c r="F35" i="19" s="1"/>
  <c r="F31" i="19"/>
  <c r="F27" i="19"/>
  <c r="F23" i="19"/>
  <c r="F19" i="19"/>
  <c r="F15" i="19"/>
  <c r="F11" i="19"/>
  <c r="F49" i="19"/>
  <c r="F45" i="19"/>
  <c r="F41" i="19"/>
  <c r="F37" i="19"/>
  <c r="F29" i="19"/>
  <c r="F25" i="19"/>
  <c r="F21" i="19"/>
  <c r="F17" i="19"/>
  <c r="F13" i="19"/>
  <c r="F9" i="19"/>
  <c r="F5" i="19"/>
  <c r="E33" i="19" l="1"/>
  <c r="F33" i="19" s="1"/>
  <c r="F7" i="19"/>
  <c r="F52" i="26"/>
  <c r="F52" i="19" l="1"/>
  <c r="F52" i="25"/>
  <c r="F52" i="23" l="1"/>
  <c r="F52" i="20" l="1"/>
  <c r="F52" i="28" l="1"/>
  <c r="F52" i="3" l="1"/>
</calcChain>
</file>

<file path=xl/sharedStrings.xml><?xml version="1.0" encoding="utf-8"?>
<sst xmlns="http://schemas.openxmlformats.org/spreadsheetml/2006/main" count="176" uniqueCount="94">
  <si>
    <t>Year</t>
  </si>
  <si>
    <t>Increase ($)</t>
  </si>
  <si>
    <t>Original  Cost</t>
  </si>
  <si>
    <t>Total Plant Original Costs</t>
  </si>
  <si>
    <t>Subtotal Transmission Plant Original Costs</t>
  </si>
  <si>
    <t>Subtotal Hydraulic Production Plant Original Costs in 2015 Dollars</t>
  </si>
  <si>
    <t>Holyrood Production Plant Original Costs in 2015 Dollars</t>
  </si>
  <si>
    <t>Other Production Plant Original Costs in 2015 Dollars</t>
  </si>
  <si>
    <t>Transmission Lines Original Costs in 2015 Dollars</t>
  </si>
  <si>
    <t>Subtotal Terminal Stations Original Costs in 2015 Dollars</t>
  </si>
  <si>
    <t>Subtotal Distribution Plant Original Costs in 2015 Dollars</t>
  </si>
  <si>
    <t>Subtotal General Plant Original Costs in 2015 Dollars</t>
  </si>
  <si>
    <t>Chart Year</t>
  </si>
  <si>
    <t>Age Range</t>
  </si>
  <si>
    <r>
      <t>46</t>
    </r>
    <r>
      <rPr>
        <vertAlign val="superscript"/>
        <sz val="12"/>
        <color theme="1"/>
        <rFont val="Times New Roman"/>
        <family val="1"/>
      </rPr>
      <t>+</t>
    </r>
  </si>
  <si>
    <t>36 - 40</t>
  </si>
  <si>
    <t>31 - 35</t>
  </si>
  <si>
    <t>26 - 30</t>
  </si>
  <si>
    <t>Year Range
(A - B)</t>
  </si>
  <si>
    <t>1967 or earlier</t>
  </si>
  <si>
    <t>1973 - 1977</t>
  </si>
  <si>
    <t>1978 - 1982</t>
  </si>
  <si>
    <t>1983 - 1987</t>
  </si>
  <si>
    <t>1988 - 2013</t>
  </si>
  <si>
    <t>1968 - 1972</t>
  </si>
  <si>
    <t>41 - 45</t>
  </si>
  <si>
    <t>Assumed in
Service Date</t>
  </si>
  <si>
    <t>1997 - 2015</t>
  </si>
  <si>
    <t>0 - 25</t>
  </si>
  <si>
    <t>0-20</t>
  </si>
  <si>
    <t>21 - 25</t>
  </si>
  <si>
    <t>1988 - 1992</t>
  </si>
  <si>
    <t>1993 - 2013</t>
  </si>
  <si>
    <t>Plant In-Service Dates from 1967 - 1997</t>
  </si>
  <si>
    <t>* Assume that the first plant in service is 1968</t>
  </si>
  <si>
    <t>Table 1: Approximate In-Service Date for Generation Plant</t>
  </si>
  <si>
    <t>Table 2: Approximate In-Service Date for Transmission Lines</t>
  </si>
  <si>
    <t xml:space="preserve">all transmission plant. </t>
  </si>
  <si>
    <t xml:space="preserve">* As terminals stations are installed with transmission lines, it is assumed that Table 2 represents </t>
  </si>
  <si>
    <t>Subtotal Production Plant Original Costs</t>
  </si>
  <si>
    <t>Transmission
Lines (%)</t>
  </si>
  <si>
    <t>Accumulative
Transmission Lines (%)</t>
  </si>
  <si>
    <t>Accumulative
Generating
Capacity (%)</t>
  </si>
  <si>
    <r>
      <rPr>
        <u/>
        <sz val="12"/>
        <color theme="1"/>
        <rFont val="Times New Roman"/>
        <family val="1"/>
      </rPr>
      <t>Context</t>
    </r>
    <r>
      <rPr>
        <sz val="12"/>
        <color theme="1"/>
        <rFont val="Times New Roman"/>
        <family val="1"/>
      </rPr>
      <t>: To date, data has not been obtained for plant in service original costs for the years</t>
    </r>
  </si>
  <si>
    <t>prior to 1997. Thus weighted average in service dates have to be estimated.</t>
  </si>
  <si>
    <t>* By 1997, in excess of 94% of the generation capacity was installed.</t>
  </si>
  <si>
    <t>* By 1972, 50% of the generation capacity was installed.</t>
  </si>
  <si>
    <t>* By 1997, in excess of 89% of the transmission lines were installed.</t>
  </si>
  <si>
    <t>* By 1972, 44% of the transmission lines were installed.</t>
  </si>
  <si>
    <t>Analysis:</t>
  </si>
  <si>
    <t xml:space="preserve">weighted average between 1967 and 1997 </t>
  </si>
  <si>
    <t>Generation Plant In-Service Dates from 1967 - 1997</t>
  </si>
  <si>
    <r>
      <t>Year Range</t>
    </r>
    <r>
      <rPr>
        <sz val="12"/>
        <color theme="1"/>
        <rFont val="Times New Roman"/>
        <family val="2"/>
      </rPr>
      <t xml:space="preserve">
(A - B)</t>
    </r>
  </si>
  <si>
    <t>Chart Year*</t>
  </si>
  <si>
    <t>Age Range**</t>
  </si>
  <si>
    <t>Assumed in***
Service Date</t>
  </si>
  <si>
    <t>Generating**
Capacity
(%)</t>
  </si>
  <si>
    <t>*** Row 8: It is understood that the earliest plant in service date is 1968. Rows 9-12 are the midpoints of the years.</t>
  </si>
  <si>
    <t>Row 13 indicated that data is available for these years and hence an estimate is not required</t>
  </si>
  <si>
    <t xml:space="preserve">* Therefore, the 1971 index is representative of generation plant installed between 1967-1997 </t>
  </si>
  <si>
    <t>** Source: Ibid, Chart 1.1, page 1.8. The % of generation capacity was scaled off the chart</t>
  </si>
  <si>
    <t>* Source: Amended GRA 2013 evidence, section 1, Chart 1.1, page 1.8. The age range is relative to 2013%</t>
  </si>
  <si>
    <t>* Source: Amended GRA 2013 evidence, section 1, Chart 1.2, page 1.9. The age range is relative to 2013%</t>
  </si>
  <si>
    <t>** Source: Ibid, Chart 1.2, page 1.9. The % of transmission lines was scaled off the chart</t>
  </si>
  <si>
    <t>*** Row 8: It is understood that the earliest plant in service date is 1968. Rows 9-13 are the midpoints of the years.</t>
  </si>
  <si>
    <t>Row 14 indicated that data is available for these years and hence an estimate is not required</t>
  </si>
  <si>
    <t>Original*
Cost ($)</t>
  </si>
  <si>
    <t>* Source: NLH amended GRA 2013, RFI V-NLH-112, attachment 1, column 2</t>
  </si>
  <si>
    <t>Index**
(2015 Base)</t>
  </si>
  <si>
    <t>** Reference: "The Handy-Whitman Index of Public Utility Construction Costs", Bulletin 180, 1912 to July 1, 2014,</t>
  </si>
  <si>
    <t>Average Index***
During Increase</t>
  </si>
  <si>
    <t>Increase (2015$)
(C / D * 100)</t>
  </si>
  <si>
    <t>* Source: NLH amended GRA 2013, RFI V-NLH-112, attachment 1, column 3</t>
  </si>
  <si>
    <t>* Calculation: Other production = subtotal production - Hydraulic production - Holyrood production</t>
  </si>
  <si>
    <t>*** For 1997 average index, see Generation Age Tab. The 1999 index is the average of the index for 1998 and 1999.</t>
  </si>
  <si>
    <t>Original Cost ($)*</t>
  </si>
  <si>
    <t>* Source: NLH amended GRA 2013, RFI V-NLH-112, attachment 1, column 4</t>
  </si>
  <si>
    <t xml:space="preserve">* Therefore, the 1972 index is representative of transmission plant installed between 1967-1997 </t>
  </si>
  <si>
    <t>*** For 1997 average index, see Transmission Age Tab. The 1999 index is the average of the index for 1998 and 1999.</t>
  </si>
  <si>
    <t>* Source: NLH amended GRA 2013, RFI V-NLH-112, attachment 1, column 5</t>
  </si>
  <si>
    <t>* Source: NLH amended GRA 2013, RFI V-NLH-112, attachment 1, column 6</t>
  </si>
  <si>
    <t>* Source: NLH amended GRA 2013, RFI V-NLH-112, attachment 1, column 7</t>
  </si>
  <si>
    <t>plant. For 1997 average index, see Transmission Age Tab. The 1999 index is the average of the index for 1998 and 1999.</t>
  </si>
  <si>
    <t>*** As no other data has been provided, it is assumed that the average age of general plant is the same as transmission</t>
  </si>
  <si>
    <t>*** As no other data has been provided, it is assumed that the average age of distribution plant is the same as transmission</t>
  </si>
  <si>
    <t>* Source: NLH amended GRA 2013, RFI V-NLH-112, attachment 1, column 8</t>
  </si>
  <si>
    <t>* The year when 44.5% (i.e. 89% / 2) of the transmission lines were installed would represent the</t>
  </si>
  <si>
    <t>* The year when 47% (i.e. 94% / 2) of the generation plant was installed would represent the</t>
  </si>
  <si>
    <t>An Improved Method for</t>
  </si>
  <si>
    <t>Calculating Specific Allocated Costs</t>
  </si>
  <si>
    <t>Plant In Service Costs (2015 $)</t>
  </si>
  <si>
    <t>North Atlantic Region. For convenience, the index base is changed from 1973 to 2015.</t>
  </si>
  <si>
    <t>* Calculation: Transmission line plant = subtotal transmission plant - subtotal terminal stations</t>
  </si>
  <si>
    <t>* Calc'n: subtotal general plant = subtotal total plant - subtotal production - subtotal transmission - subtotal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</si>
</sst>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000000"/>
    <numFmt numFmtId="167" formatCode="#,##0;\(#,##0\)"/>
    <numFmt numFmtId="168" formatCode="_-* #,##0.00000_-;\-* #,##0.00000_-;_-* &quot;-&quot;??_-;_-@_-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2"/>
    </font>
    <font>
      <sz val="12"/>
      <name val="Times New Roman"/>
      <family val="2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 style="thick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1" applyNumberFormat="1" applyFont="1"/>
    <xf numFmtId="2" fontId="0" fillId="0" borderId="0" xfId="0" applyNumberFormat="1"/>
    <xf numFmtId="165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65" fontId="5" fillId="0" borderId="0" xfId="0" applyNumberFormat="1" applyFont="1" applyFill="1" applyAlignment="1">
      <alignment horizontal="center"/>
    </xf>
    <xf numFmtId="166" fontId="0" fillId="0" borderId="0" xfId="0" applyNumberFormat="1"/>
    <xf numFmtId="165" fontId="2" fillId="0" borderId="0" xfId="0" applyNumberFormat="1" applyFont="1" applyBorder="1" applyAlignment="1">
      <alignment horizontal="center" wrapText="1"/>
    </xf>
    <xf numFmtId="167" fontId="0" fillId="0" borderId="0" xfId="0" applyNumberFormat="1" applyBorder="1" applyAlignment="1">
      <alignment horizontal="center" wrapText="1"/>
    </xf>
    <xf numFmtId="167" fontId="2" fillId="0" borderId="0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 wrapText="1"/>
    </xf>
    <xf numFmtId="167" fontId="0" fillId="0" borderId="2" xfId="0" applyNumberFormat="1" applyBorder="1" applyAlignment="1">
      <alignment horizontal="center" wrapText="1"/>
    </xf>
    <xf numFmtId="165" fontId="0" fillId="0" borderId="2" xfId="0" applyNumberFormat="1" applyFill="1" applyBorder="1" applyAlignment="1">
      <alignment horizontal="center" wrapText="1"/>
    </xf>
    <xf numFmtId="168" fontId="0" fillId="0" borderId="0" xfId="0" applyNumberFormat="1"/>
    <xf numFmtId="9" fontId="0" fillId="0" borderId="0" xfId="2" applyFont="1" applyBorder="1" applyAlignment="1">
      <alignment horizontal="center" wrapText="1"/>
    </xf>
    <xf numFmtId="9" fontId="0" fillId="0" borderId="0" xfId="2" applyFont="1" applyAlignment="1">
      <alignment horizontal="center" wrapText="1"/>
    </xf>
    <xf numFmtId="165" fontId="2" fillId="0" borderId="0" xfId="1" applyNumberFormat="1" applyFont="1"/>
    <xf numFmtId="0" fontId="0" fillId="0" borderId="3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8" xfId="0" applyNumberFormat="1" applyBorder="1" applyAlignment="1">
      <alignment horizontal="center" wrapText="1"/>
    </xf>
    <xf numFmtId="167" fontId="0" fillId="0" borderId="9" xfId="0" applyNumberFormat="1" applyBorder="1" applyAlignment="1">
      <alignment horizontal="center" wrapText="1"/>
    </xf>
    <xf numFmtId="165" fontId="0" fillId="0" borderId="9" xfId="0" applyNumberFormat="1" applyBorder="1" applyAlignment="1">
      <alignment horizontal="center" wrapText="1"/>
    </xf>
    <xf numFmtId="167" fontId="0" fillId="0" borderId="10" xfId="0" applyNumberFormat="1" applyBorder="1" applyAlignment="1">
      <alignment horizontal="center" wrapText="1"/>
    </xf>
    <xf numFmtId="0" fontId="0" fillId="0" borderId="10" xfId="0" applyNumberFormat="1" applyBorder="1" applyAlignment="1">
      <alignment horizontal="center"/>
    </xf>
    <xf numFmtId="0" fontId="0" fillId="0" borderId="10" xfId="0" applyNumberFormat="1" applyFill="1" applyBorder="1" applyAlignment="1">
      <alignment horizontal="center" wrapText="1"/>
    </xf>
    <xf numFmtId="9" fontId="0" fillId="0" borderId="10" xfId="2" applyFont="1" applyBorder="1" applyAlignment="1">
      <alignment horizontal="center" wrapText="1"/>
    </xf>
    <xf numFmtId="167" fontId="0" fillId="0" borderId="11" xfId="0" applyNumberFormat="1" applyBorder="1" applyAlignment="1">
      <alignment horizontal="center" wrapText="1"/>
    </xf>
    <xf numFmtId="0" fontId="0" fillId="0" borderId="11" xfId="0" applyNumberFormat="1" applyBorder="1" applyAlignment="1">
      <alignment horizontal="center"/>
    </xf>
    <xf numFmtId="0" fontId="0" fillId="0" borderId="11" xfId="0" applyNumberFormat="1" applyFill="1" applyBorder="1" applyAlignment="1">
      <alignment horizontal="center" wrapText="1"/>
    </xf>
    <xf numFmtId="9" fontId="0" fillId="0" borderId="11" xfId="2" applyFont="1" applyBorder="1" applyAlignment="1">
      <alignment horizontal="center" wrapText="1"/>
    </xf>
    <xf numFmtId="0" fontId="7" fillId="0" borderId="0" xfId="0" applyFont="1"/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7" fontId="0" fillId="0" borderId="0" xfId="0" applyNumberFormat="1" applyBorder="1" applyAlignment="1">
      <alignment horizontal="right" wrapText="1"/>
    </xf>
    <xf numFmtId="165" fontId="0" fillId="0" borderId="0" xfId="1" applyNumberFormat="1" applyFont="1" applyAlignment="1">
      <alignment horizontal="right"/>
    </xf>
    <xf numFmtId="0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center" wrapText="1"/>
    </xf>
    <xf numFmtId="9" fontId="0" fillId="0" borderId="0" xfId="0" applyNumberFormat="1" applyBorder="1" applyAlignment="1">
      <alignment horizontal="center"/>
    </xf>
    <xf numFmtId="0" fontId="2" fillId="0" borderId="0" xfId="0" applyFont="1" applyBorder="1" applyAlignment="1"/>
    <xf numFmtId="0" fontId="0" fillId="0" borderId="0" xfId="0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0" fontId="10" fillId="0" borderId="0" xfId="0" applyFont="1" applyFill="1"/>
    <xf numFmtId="167" fontId="0" fillId="0" borderId="1" xfId="0" applyNumberFormat="1" applyBorder="1" applyAlignment="1">
      <alignment horizontal="right" wrapText="1"/>
    </xf>
    <xf numFmtId="167" fontId="0" fillId="0" borderId="2" xfId="0" applyNumberFormat="1" applyBorder="1" applyAlignment="1">
      <alignment horizontal="right" wrapText="1"/>
    </xf>
    <xf numFmtId="165" fontId="0" fillId="0" borderId="0" xfId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1"/>
  <sheetViews>
    <sheetView tabSelected="1" zoomScale="110" zoomScaleNormal="110" workbookViewId="0">
      <selection activeCell="B30" sqref="B30"/>
    </sheetView>
  </sheetViews>
  <sheetFormatPr defaultRowHeight="15.75" x14ac:dyDescent="0.25"/>
  <cols>
    <col min="1" max="1" width="6.625" customWidth="1"/>
    <col min="2" max="2" width="69.125" customWidth="1"/>
    <col min="3" max="4" width="7" customWidth="1"/>
  </cols>
  <sheetData>
    <row r="3" spans="2:2" x14ac:dyDescent="0.25">
      <c r="B3" s="1"/>
    </row>
    <row r="4" spans="2:2" x14ac:dyDescent="0.25">
      <c r="B4" s="8"/>
    </row>
    <row r="5" spans="2:2" x14ac:dyDescent="0.25">
      <c r="B5" s="8"/>
    </row>
    <row r="6" spans="2:2" ht="25.5" x14ac:dyDescent="0.35">
      <c r="B6" s="80" t="s">
        <v>88</v>
      </c>
    </row>
    <row r="7" spans="2:2" ht="26.25" x14ac:dyDescent="0.4">
      <c r="B7" s="81"/>
    </row>
    <row r="8" spans="2:2" ht="26.25" x14ac:dyDescent="0.4">
      <c r="B8" s="81"/>
    </row>
    <row r="9" spans="2:2" ht="25.5" x14ac:dyDescent="0.35">
      <c r="B9" s="80" t="s">
        <v>89</v>
      </c>
    </row>
    <row r="10" spans="2:2" ht="26.25" x14ac:dyDescent="0.4">
      <c r="B10" s="81"/>
    </row>
    <row r="11" spans="2:2" ht="25.5" x14ac:dyDescent="0.35">
      <c r="B11" s="82"/>
    </row>
    <row r="12" spans="2:2" ht="25.5" x14ac:dyDescent="0.35">
      <c r="B12" s="82" t="s">
        <v>90</v>
      </c>
    </row>
    <row r="13" spans="2:2" x14ac:dyDescent="0.25">
      <c r="B13" s="8"/>
    </row>
    <row r="14" spans="2:2" x14ac:dyDescent="0.25">
      <c r="B14" s="8"/>
    </row>
    <row r="15" spans="2:2" x14ac:dyDescent="0.25">
      <c r="B15" s="8"/>
    </row>
    <row r="16" spans="2:2" x14ac:dyDescent="0.25">
      <c r="B16" s="8"/>
    </row>
    <row r="18" spans="2:2" x14ac:dyDescent="0.25">
      <c r="B18" s="9"/>
    </row>
    <row r="19" spans="2:2" x14ac:dyDescent="0.25">
      <c r="B19" s="8"/>
    </row>
    <row r="20" spans="2:2" x14ac:dyDescent="0.25">
      <c r="B20" s="8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  <row r="24" spans="2:2" x14ac:dyDescent="0.25">
      <c r="B24" s="8"/>
    </row>
    <row r="25" spans="2:2" x14ac:dyDescent="0.25">
      <c r="B25" s="8"/>
    </row>
    <row r="26" spans="2:2" x14ac:dyDescent="0.25">
      <c r="B26" s="8"/>
    </row>
    <row r="27" spans="2:2" x14ac:dyDescent="0.25">
      <c r="B27" s="8"/>
    </row>
    <row r="28" spans="2:2" x14ac:dyDescent="0.25">
      <c r="B28" s="8"/>
    </row>
    <row r="29" spans="2:2" x14ac:dyDescent="0.25">
      <c r="B29" s="8"/>
    </row>
    <row r="30" spans="2:2" x14ac:dyDescent="0.25">
      <c r="B30" s="8"/>
    </row>
    <row r="31" spans="2:2" x14ac:dyDescent="0.25">
      <c r="B31" s="8"/>
    </row>
    <row r="32" spans="2:2" x14ac:dyDescent="0.25">
      <c r="B32" s="8"/>
    </row>
    <row r="33" spans="2:2" x14ac:dyDescent="0.25">
      <c r="B33" s="8"/>
    </row>
    <row r="34" spans="2:2" x14ac:dyDescent="0.25">
      <c r="B34" s="8"/>
    </row>
    <row r="35" spans="2:2" x14ac:dyDescent="0.25">
      <c r="B35" s="8"/>
    </row>
    <row r="36" spans="2:2" x14ac:dyDescent="0.25">
      <c r="B36" s="8"/>
    </row>
    <row r="37" spans="2:2" x14ac:dyDescent="0.25">
      <c r="B37" s="8"/>
    </row>
    <row r="38" spans="2:2" x14ac:dyDescent="0.25">
      <c r="B38" s="8"/>
    </row>
    <row r="39" spans="2:2" x14ac:dyDescent="0.25">
      <c r="B39" s="8"/>
    </row>
    <row r="40" spans="2:2" x14ac:dyDescent="0.25">
      <c r="B40" s="8"/>
    </row>
    <row r="41" spans="2:2" x14ac:dyDescent="0.25">
      <c r="B41" s="8"/>
    </row>
  </sheetData>
  <pageMargins left="0.7" right="0.7" top="0.75" bottom="0.75" header="0.3" footer="0.3"/>
  <pageSetup orientation="portrait" r:id="rId1"/>
  <headerFooter>
    <oddHeader>&amp;R&amp;"Franklin Gothic Book,Bold"&amp;10PUB-V-1 - ATTACHMENT 1
NLH Amended General Rate Application
Page 1 of 13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110" zoomScaleNormal="110" workbookViewId="0">
      <selection activeCell="A42" sqref="A42"/>
    </sheetView>
  </sheetViews>
  <sheetFormatPr defaultRowHeight="15.75" x14ac:dyDescent="0.25"/>
  <cols>
    <col min="1" max="1" width="14.875" customWidth="1"/>
    <col min="2" max="2" width="20.625" customWidth="1"/>
    <col min="3" max="3" width="12.625" customWidth="1"/>
    <col min="4" max="4" width="13.375" customWidth="1"/>
    <col min="5" max="5" width="14.625" customWidth="1"/>
    <col min="6" max="6" width="12.625" customWidth="1"/>
    <col min="7" max="11" width="14.625" customWidth="1"/>
  </cols>
  <sheetData>
    <row r="1" spans="1:7" ht="18.75" x14ac:dyDescent="0.3">
      <c r="A1" s="2" t="s">
        <v>4</v>
      </c>
    </row>
    <row r="2" spans="1:7" x14ac:dyDescent="0.25">
      <c r="A2" s="3" t="s">
        <v>0</v>
      </c>
      <c r="B2" s="21" t="s">
        <v>75</v>
      </c>
      <c r="C2" s="3"/>
      <c r="D2" s="4"/>
      <c r="E2" s="4"/>
      <c r="F2" s="3"/>
      <c r="G2" s="12"/>
    </row>
    <row r="3" spans="1:7" x14ac:dyDescent="0.25">
      <c r="A3" s="13">
        <v>1967</v>
      </c>
      <c r="B3" s="21">
        <v>0</v>
      </c>
      <c r="C3" s="11"/>
      <c r="D3" s="10"/>
      <c r="E3" s="10"/>
      <c r="F3" s="11"/>
      <c r="G3" s="3"/>
    </row>
    <row r="4" spans="1:7" x14ac:dyDescent="0.25">
      <c r="A4" s="13">
        <v>1968</v>
      </c>
      <c r="B4" s="21"/>
      <c r="C4" s="11"/>
      <c r="D4" s="10"/>
      <c r="E4" s="10"/>
      <c r="F4" s="11"/>
      <c r="G4" s="3"/>
    </row>
    <row r="5" spans="1:7" x14ac:dyDescent="0.25">
      <c r="A5" s="13">
        <v>1969</v>
      </c>
      <c r="B5" s="21"/>
      <c r="C5" s="11"/>
      <c r="D5" s="10"/>
      <c r="E5" s="10"/>
      <c r="F5" s="11"/>
      <c r="G5" s="3"/>
    </row>
    <row r="6" spans="1:7" x14ac:dyDescent="0.25">
      <c r="A6" s="13">
        <v>1970</v>
      </c>
      <c r="B6" s="21"/>
      <c r="C6" s="11"/>
      <c r="D6" s="10"/>
      <c r="E6" s="10"/>
      <c r="F6" s="11"/>
      <c r="G6" s="3"/>
    </row>
    <row r="7" spans="1:7" x14ac:dyDescent="0.25">
      <c r="A7" s="13">
        <v>1971</v>
      </c>
      <c r="B7" s="21"/>
      <c r="C7" s="11"/>
      <c r="D7" s="10"/>
      <c r="E7" s="10"/>
      <c r="F7" s="11"/>
      <c r="G7" s="3"/>
    </row>
    <row r="8" spans="1:7" x14ac:dyDescent="0.25">
      <c r="A8" s="13">
        <v>1972</v>
      </c>
      <c r="B8" s="21"/>
      <c r="C8" s="11"/>
      <c r="D8" s="10"/>
      <c r="E8" s="10"/>
      <c r="F8" s="11"/>
      <c r="G8" s="3"/>
    </row>
    <row r="9" spans="1:7" x14ac:dyDescent="0.25">
      <c r="A9" s="13">
        <v>1973</v>
      </c>
      <c r="B9" s="21"/>
      <c r="C9" s="11"/>
      <c r="D9" s="10"/>
      <c r="E9" s="10"/>
      <c r="F9" s="11"/>
      <c r="G9" s="3"/>
    </row>
    <row r="10" spans="1:7" x14ac:dyDescent="0.25">
      <c r="A10" s="13">
        <v>1974</v>
      </c>
      <c r="B10" s="21"/>
      <c r="C10" s="11"/>
      <c r="D10" s="10"/>
      <c r="E10" s="10"/>
      <c r="F10" s="11"/>
      <c r="G10" s="3"/>
    </row>
    <row r="11" spans="1:7" x14ac:dyDescent="0.25">
      <c r="A11" s="13">
        <v>1975</v>
      </c>
      <c r="B11" s="21"/>
      <c r="C11" s="11"/>
      <c r="D11" s="10"/>
      <c r="E11" s="10"/>
      <c r="F11" s="11"/>
      <c r="G11" s="3"/>
    </row>
    <row r="12" spans="1:7" x14ac:dyDescent="0.25">
      <c r="A12" s="13">
        <v>1976</v>
      </c>
      <c r="B12" s="21"/>
      <c r="C12" s="11"/>
      <c r="D12" s="10"/>
      <c r="E12" s="10"/>
      <c r="F12" s="11"/>
      <c r="G12" s="3"/>
    </row>
    <row r="13" spans="1:7" x14ac:dyDescent="0.25">
      <c r="A13" s="13">
        <v>1977</v>
      </c>
      <c r="B13" s="21"/>
      <c r="C13" s="11"/>
      <c r="D13" s="10"/>
      <c r="E13" s="10"/>
      <c r="F13" s="11"/>
      <c r="G13" s="3"/>
    </row>
    <row r="14" spans="1:7" x14ac:dyDescent="0.25">
      <c r="A14" s="13">
        <v>1978</v>
      </c>
      <c r="B14" s="21"/>
      <c r="C14" s="11"/>
      <c r="D14" s="10"/>
      <c r="E14" s="10"/>
      <c r="F14" s="11"/>
      <c r="G14" s="3"/>
    </row>
    <row r="15" spans="1:7" x14ac:dyDescent="0.25">
      <c r="A15" s="13">
        <v>1979</v>
      </c>
      <c r="B15" s="21"/>
      <c r="C15" s="11"/>
      <c r="D15" s="10"/>
      <c r="E15" s="10"/>
      <c r="F15" s="11"/>
      <c r="G15" s="3"/>
    </row>
    <row r="16" spans="1:7" x14ac:dyDescent="0.25">
      <c r="A16" s="13">
        <v>1980</v>
      </c>
      <c r="B16" s="21"/>
      <c r="C16" s="11"/>
      <c r="D16" s="10"/>
      <c r="E16" s="10"/>
      <c r="F16" s="11"/>
      <c r="G16" s="3"/>
    </row>
    <row r="17" spans="1:7" x14ac:dyDescent="0.25">
      <c r="A17" s="13">
        <v>1981</v>
      </c>
      <c r="B17" s="21"/>
      <c r="C17" s="11"/>
      <c r="D17" s="10"/>
      <c r="E17" s="10"/>
      <c r="F17" s="11"/>
      <c r="G17" s="3"/>
    </row>
    <row r="18" spans="1:7" x14ac:dyDescent="0.25">
      <c r="A18" s="13">
        <v>1982</v>
      </c>
      <c r="B18" s="21"/>
      <c r="C18" s="11"/>
      <c r="D18" s="10"/>
      <c r="E18" s="10"/>
      <c r="F18" s="11"/>
      <c r="G18" s="3"/>
    </row>
    <row r="19" spans="1:7" x14ac:dyDescent="0.25">
      <c r="A19" s="13">
        <v>1983</v>
      </c>
      <c r="B19" s="21"/>
      <c r="C19" s="11"/>
      <c r="D19" s="10"/>
      <c r="E19" s="10"/>
      <c r="F19" s="11"/>
      <c r="G19" s="3"/>
    </row>
    <row r="20" spans="1:7" x14ac:dyDescent="0.25">
      <c r="A20" s="13">
        <v>1984</v>
      </c>
      <c r="B20" s="21"/>
      <c r="C20" s="11"/>
      <c r="D20" s="10"/>
      <c r="E20" s="10"/>
      <c r="F20" s="11"/>
      <c r="G20" s="3"/>
    </row>
    <row r="21" spans="1:7" x14ac:dyDescent="0.25">
      <c r="A21" s="13">
        <v>1985</v>
      </c>
      <c r="B21" s="21"/>
      <c r="C21" s="11"/>
      <c r="D21" s="10"/>
      <c r="E21" s="10"/>
      <c r="F21" s="11"/>
      <c r="G21" s="3"/>
    </row>
    <row r="22" spans="1:7" x14ac:dyDescent="0.25">
      <c r="A22" s="13">
        <v>1986</v>
      </c>
      <c r="B22" s="21"/>
      <c r="C22" s="11"/>
      <c r="D22" s="10"/>
      <c r="E22" s="10"/>
      <c r="F22" s="11"/>
      <c r="G22" s="3"/>
    </row>
    <row r="23" spans="1:7" x14ac:dyDescent="0.25">
      <c r="A23" s="13">
        <v>1987</v>
      </c>
      <c r="B23" s="21"/>
      <c r="C23" s="11"/>
      <c r="D23" s="10"/>
      <c r="E23" s="10"/>
      <c r="F23" s="11"/>
      <c r="G23" s="3"/>
    </row>
    <row r="24" spans="1:7" x14ac:dyDescent="0.25">
      <c r="A24" s="13">
        <v>1988</v>
      </c>
      <c r="B24" s="21"/>
      <c r="C24" s="11"/>
      <c r="D24" s="10"/>
      <c r="E24" s="10"/>
      <c r="F24" s="11"/>
      <c r="G24" s="3"/>
    </row>
    <row r="25" spans="1:7" x14ac:dyDescent="0.25">
      <c r="A25" s="13">
        <v>1989</v>
      </c>
      <c r="B25" s="21"/>
      <c r="C25" s="11"/>
      <c r="D25" s="10"/>
      <c r="E25" s="10"/>
      <c r="F25" s="11"/>
      <c r="G25" s="3"/>
    </row>
    <row r="26" spans="1:7" x14ac:dyDescent="0.25">
      <c r="A26" s="13">
        <v>1990</v>
      </c>
      <c r="B26" s="21"/>
      <c r="C26" s="11"/>
      <c r="D26" s="10"/>
      <c r="E26" s="10"/>
      <c r="F26" s="11"/>
      <c r="G26" s="3"/>
    </row>
    <row r="27" spans="1:7" x14ac:dyDescent="0.25">
      <c r="A27" s="13">
        <v>1991</v>
      </c>
      <c r="B27" s="21"/>
      <c r="C27" s="11"/>
      <c r="D27" s="10"/>
      <c r="E27" s="10"/>
      <c r="F27" s="11"/>
      <c r="G27" s="3"/>
    </row>
    <row r="28" spans="1:7" x14ac:dyDescent="0.25">
      <c r="A28" s="13">
        <v>1992</v>
      </c>
      <c r="B28" s="21"/>
      <c r="C28" s="11"/>
      <c r="D28" s="10"/>
      <c r="E28" s="10"/>
      <c r="F28" s="11"/>
      <c r="G28" s="3"/>
    </row>
    <row r="29" spans="1:7" x14ac:dyDescent="0.25">
      <c r="A29" s="13">
        <v>1993</v>
      </c>
      <c r="B29" s="21"/>
      <c r="C29" s="11"/>
      <c r="D29" s="10"/>
      <c r="E29" s="10"/>
      <c r="F29" s="11"/>
      <c r="G29" s="3"/>
    </row>
    <row r="30" spans="1:7" x14ac:dyDescent="0.25">
      <c r="A30" s="13">
        <v>1994</v>
      </c>
      <c r="B30" s="21"/>
      <c r="C30" s="11"/>
      <c r="D30" s="10"/>
      <c r="E30" s="10"/>
      <c r="F30" s="11"/>
      <c r="G30" s="3"/>
    </row>
    <row r="31" spans="1:7" x14ac:dyDescent="0.25">
      <c r="A31" s="13">
        <v>1995</v>
      </c>
      <c r="B31" s="21"/>
      <c r="C31" s="11"/>
      <c r="D31" s="10"/>
      <c r="E31" s="10"/>
      <c r="F31" s="11"/>
      <c r="G31" s="3"/>
    </row>
    <row r="32" spans="1:7" x14ac:dyDescent="0.25">
      <c r="A32" s="3">
        <v>1996</v>
      </c>
      <c r="B32" s="21"/>
      <c r="C32" s="11"/>
      <c r="D32" s="10"/>
      <c r="E32" s="10"/>
      <c r="F32" s="11"/>
      <c r="G32" s="3"/>
    </row>
    <row r="33" spans="1:7" x14ac:dyDescent="0.25">
      <c r="A33" s="23">
        <v>1997</v>
      </c>
      <c r="B33" s="25">
        <v>351660559</v>
      </c>
      <c r="C33" s="11"/>
      <c r="D33" s="10"/>
      <c r="E33" s="10"/>
      <c r="F33" s="11"/>
      <c r="G33" s="3"/>
    </row>
    <row r="34" spans="1:7" x14ac:dyDescent="0.25">
      <c r="A34" s="13">
        <v>1998</v>
      </c>
      <c r="B34" s="21"/>
      <c r="C34" s="11"/>
      <c r="D34" s="10"/>
      <c r="E34" s="10"/>
      <c r="F34" s="11"/>
      <c r="G34" s="3"/>
    </row>
    <row r="35" spans="1:7" x14ac:dyDescent="0.25">
      <c r="A35" s="13">
        <v>1999</v>
      </c>
      <c r="B35" s="21">
        <v>358925941.01999998</v>
      </c>
      <c r="C35" s="11"/>
      <c r="D35" s="10"/>
      <c r="E35" s="10"/>
      <c r="F35" s="11"/>
      <c r="G35" s="3"/>
    </row>
    <row r="36" spans="1:7" x14ac:dyDescent="0.25">
      <c r="A36" s="13">
        <v>2000</v>
      </c>
      <c r="B36" s="21">
        <v>364607215.78999996</v>
      </c>
      <c r="C36" s="11"/>
      <c r="D36" s="10"/>
      <c r="E36" s="10"/>
      <c r="F36" s="11"/>
      <c r="G36" s="3"/>
    </row>
    <row r="37" spans="1:7" x14ac:dyDescent="0.25">
      <c r="A37" s="28">
        <v>2001</v>
      </c>
      <c r="B37" s="30">
        <v>387181527.32999998</v>
      </c>
      <c r="C37" s="11"/>
      <c r="D37" s="10"/>
      <c r="E37" s="5"/>
      <c r="F37" s="11"/>
    </row>
    <row r="38" spans="1:7" x14ac:dyDescent="0.25">
      <c r="A38" s="3">
        <v>2002</v>
      </c>
      <c r="B38" s="21">
        <v>405518377.19500005</v>
      </c>
      <c r="C38" s="11"/>
      <c r="D38" s="10"/>
      <c r="E38" s="5"/>
      <c r="F38" s="11"/>
    </row>
    <row r="39" spans="1:7" x14ac:dyDescent="0.25">
      <c r="A39" s="3">
        <v>2003</v>
      </c>
      <c r="B39" s="21">
        <v>422883909.94</v>
      </c>
      <c r="C39" s="11"/>
      <c r="D39" s="10"/>
      <c r="E39" s="5"/>
      <c r="F39" s="11"/>
    </row>
    <row r="40" spans="1:7" x14ac:dyDescent="0.25">
      <c r="A40" s="3">
        <v>2004</v>
      </c>
      <c r="B40" s="21">
        <v>435174759.875</v>
      </c>
      <c r="C40" s="11"/>
      <c r="D40" s="10"/>
      <c r="E40" s="5"/>
      <c r="F40" s="11"/>
    </row>
    <row r="41" spans="1:7" x14ac:dyDescent="0.25">
      <c r="A41" s="3">
        <v>2005</v>
      </c>
      <c r="B41" s="21">
        <v>437134031.22499996</v>
      </c>
      <c r="C41" s="11"/>
      <c r="D41" s="10"/>
      <c r="E41" s="5"/>
      <c r="F41" s="11"/>
    </row>
    <row r="42" spans="1:7" x14ac:dyDescent="0.25">
      <c r="A42" s="3">
        <v>2006</v>
      </c>
      <c r="B42" s="21">
        <v>440879545.57499993</v>
      </c>
      <c r="C42" s="11"/>
      <c r="D42" s="10"/>
      <c r="E42" s="5"/>
      <c r="F42" s="11"/>
    </row>
    <row r="43" spans="1:7" x14ac:dyDescent="0.25">
      <c r="A43" s="23">
        <v>2007</v>
      </c>
      <c r="B43" s="25">
        <v>448684172.44000006</v>
      </c>
      <c r="C43" s="11"/>
      <c r="D43" s="10"/>
      <c r="E43" s="5"/>
      <c r="F43" s="11"/>
    </row>
    <row r="44" spans="1:7" x14ac:dyDescent="0.25">
      <c r="A44" s="13">
        <v>2008</v>
      </c>
      <c r="B44" s="21">
        <v>454543417.11500001</v>
      </c>
      <c r="C44" s="11"/>
      <c r="D44" s="10"/>
      <c r="E44" s="5"/>
      <c r="F44" s="11"/>
    </row>
    <row r="45" spans="1:7" x14ac:dyDescent="0.25">
      <c r="A45" s="13">
        <v>2009</v>
      </c>
      <c r="B45" s="21">
        <v>463104399.15499997</v>
      </c>
      <c r="C45" s="11"/>
      <c r="D45" s="10"/>
      <c r="E45" s="5"/>
      <c r="F45" s="11"/>
    </row>
    <row r="46" spans="1:7" x14ac:dyDescent="0.25">
      <c r="A46" s="13">
        <v>2010</v>
      </c>
      <c r="B46" s="21">
        <v>471714612.88500011</v>
      </c>
      <c r="C46" s="11"/>
      <c r="D46" s="10"/>
      <c r="E46" s="5"/>
      <c r="F46" s="11"/>
    </row>
    <row r="47" spans="1:7" x14ac:dyDescent="0.25">
      <c r="A47" s="28">
        <v>2011</v>
      </c>
      <c r="B47" s="30">
        <v>479545439.935</v>
      </c>
      <c r="C47" s="11"/>
      <c r="D47" s="10"/>
      <c r="E47" s="5"/>
      <c r="F47" s="11"/>
    </row>
    <row r="48" spans="1:7" x14ac:dyDescent="0.25">
      <c r="A48" s="3">
        <v>2012</v>
      </c>
      <c r="B48" s="21">
        <v>493610765.54000002</v>
      </c>
      <c r="C48" s="11"/>
      <c r="D48" s="10"/>
      <c r="E48" s="5"/>
      <c r="F48" s="11"/>
    </row>
    <row r="49" spans="1:6" x14ac:dyDescent="0.25">
      <c r="A49" s="3">
        <v>2013</v>
      </c>
      <c r="B49" s="21">
        <v>507069664.61000001</v>
      </c>
      <c r="C49" s="11"/>
      <c r="D49" s="10"/>
      <c r="E49" s="5"/>
      <c r="F49" s="11"/>
    </row>
    <row r="50" spans="1:6" x14ac:dyDescent="0.25">
      <c r="A50" s="3">
        <v>2014</v>
      </c>
      <c r="B50" s="21">
        <v>524348026.92999995</v>
      </c>
      <c r="C50" s="11"/>
      <c r="D50" s="10"/>
      <c r="E50" s="5"/>
      <c r="F50" s="11"/>
    </row>
    <row r="51" spans="1:6" x14ac:dyDescent="0.25">
      <c r="A51" s="28">
        <v>2015</v>
      </c>
      <c r="B51" s="30">
        <v>561947072.59500003</v>
      </c>
      <c r="C51" s="11"/>
      <c r="D51" s="10"/>
      <c r="E51" s="5"/>
      <c r="F51" s="11"/>
    </row>
    <row r="52" spans="1:6" x14ac:dyDescent="0.25">
      <c r="A52" s="1" t="s">
        <v>2</v>
      </c>
      <c r="B52" s="21">
        <f>B51</f>
        <v>561947072.59500003</v>
      </c>
    </row>
    <row r="53" spans="1:6" x14ac:dyDescent="0.25">
      <c r="A53" s="74" t="s">
        <v>80</v>
      </c>
    </row>
  </sheetData>
  <pageMargins left="0.70866141732283505" right="0.70866141732283505" top="0.74803149606299202" bottom="0.74803149606299202" header="0.31496062992126" footer="0.31496062992126"/>
  <pageSetup scale="85" orientation="portrait" r:id="rId1"/>
  <headerFooter>
    <oddHeader>&amp;R&amp;"Franklin Gothic Book,Bold"&amp;10PUB-V-1 - ATTACHMENT 1
NLH Amended General Rate Application
Page 10 of 13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opLeftCell="A40" zoomScale="110" zoomScaleNormal="110" workbookViewId="0">
      <selection activeCell="A55" sqref="A55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10</v>
      </c>
    </row>
    <row r="2" spans="1:6" ht="31.5" x14ac:dyDescent="0.25">
      <c r="A2" s="15" t="s">
        <v>0</v>
      </c>
      <c r="B2" s="4" t="s">
        <v>66</v>
      </c>
      <c r="C2" s="15" t="s">
        <v>1</v>
      </c>
      <c r="D2" s="4" t="s">
        <v>68</v>
      </c>
      <c r="E2" s="4" t="s">
        <v>70</v>
      </c>
      <c r="F2" s="4" t="s">
        <v>71</v>
      </c>
    </row>
    <row r="3" spans="1:6" x14ac:dyDescent="0.25">
      <c r="A3" s="13">
        <v>1967</v>
      </c>
      <c r="B3" s="16">
        <v>0</v>
      </c>
      <c r="C3" s="11"/>
      <c r="D3" s="10">
        <v>9.1280653950953674</v>
      </c>
      <c r="E3" s="10"/>
      <c r="F3" s="11"/>
    </row>
    <row r="4" spans="1:6" x14ac:dyDescent="0.25">
      <c r="A4" s="13">
        <v>1968</v>
      </c>
      <c r="B4" s="14"/>
      <c r="C4" s="58">
        <f>B4-B3</f>
        <v>0</v>
      </c>
      <c r="D4" s="10">
        <v>9.5367847411444142</v>
      </c>
      <c r="E4" s="17"/>
      <c r="F4" s="56">
        <f t="shared" ref="F4:F32" si="0">IF(E4="",C4*$D$51/D4,C4*$D$51/E4)</f>
        <v>0</v>
      </c>
    </row>
    <row r="5" spans="1:6" x14ac:dyDescent="0.25">
      <c r="A5" s="13">
        <v>1969</v>
      </c>
      <c r="B5" s="14"/>
      <c r="C5" s="58">
        <f t="shared" ref="C5:C33" si="1">B5-B4</f>
        <v>0</v>
      </c>
      <c r="D5" s="10">
        <v>10.081743869209809</v>
      </c>
      <c r="E5" s="17"/>
      <c r="F5" s="56">
        <f t="shared" si="0"/>
        <v>0</v>
      </c>
    </row>
    <row r="6" spans="1:6" x14ac:dyDescent="0.25">
      <c r="A6" s="13">
        <v>1970</v>
      </c>
      <c r="B6" s="14"/>
      <c r="C6" s="58">
        <f t="shared" si="1"/>
        <v>0</v>
      </c>
      <c r="D6" s="10">
        <v>11.035422343324251</v>
      </c>
      <c r="E6" s="17"/>
      <c r="F6" s="56">
        <f t="shared" si="0"/>
        <v>0</v>
      </c>
    </row>
    <row r="7" spans="1:6" x14ac:dyDescent="0.25">
      <c r="A7" s="13">
        <v>1971</v>
      </c>
      <c r="B7" s="14"/>
      <c r="C7" s="58">
        <f t="shared" si="1"/>
        <v>0</v>
      </c>
      <c r="D7" s="10">
        <v>11.852861035422343</v>
      </c>
      <c r="E7" s="17"/>
      <c r="F7" s="56">
        <f t="shared" si="0"/>
        <v>0</v>
      </c>
    </row>
    <row r="8" spans="1:6" x14ac:dyDescent="0.25">
      <c r="A8" s="23">
        <v>1972</v>
      </c>
      <c r="B8" s="24"/>
      <c r="C8" s="69">
        <f t="shared" si="1"/>
        <v>0</v>
      </c>
      <c r="D8" s="24">
        <v>12.534059945504087</v>
      </c>
      <c r="E8" s="26"/>
      <c r="F8" s="75">
        <f t="shared" si="0"/>
        <v>0</v>
      </c>
    </row>
    <row r="9" spans="1:6" x14ac:dyDescent="0.25">
      <c r="A9" s="13">
        <v>1973</v>
      </c>
      <c r="B9" s="14"/>
      <c r="C9" s="70">
        <f t="shared" si="1"/>
        <v>0</v>
      </c>
      <c r="D9" s="14">
        <v>13.623978201634879</v>
      </c>
      <c r="E9" s="27"/>
      <c r="F9" s="56">
        <f t="shared" si="0"/>
        <v>0</v>
      </c>
    </row>
    <row r="10" spans="1:6" x14ac:dyDescent="0.25">
      <c r="A10" s="13">
        <v>1974</v>
      </c>
      <c r="B10" s="14"/>
      <c r="C10" s="70">
        <f t="shared" si="1"/>
        <v>0</v>
      </c>
      <c r="D10" s="14">
        <v>16.076294277929154</v>
      </c>
      <c r="E10" s="27"/>
      <c r="F10" s="56">
        <f t="shared" si="0"/>
        <v>0</v>
      </c>
    </row>
    <row r="11" spans="1:6" x14ac:dyDescent="0.25">
      <c r="A11" s="13">
        <v>1975</v>
      </c>
      <c r="B11" s="14"/>
      <c r="C11" s="70">
        <f t="shared" si="1"/>
        <v>0</v>
      </c>
      <c r="D11" s="14">
        <v>18.528610354223432</v>
      </c>
      <c r="E11" s="27"/>
      <c r="F11" s="56">
        <f t="shared" si="0"/>
        <v>0</v>
      </c>
    </row>
    <row r="12" spans="1:6" x14ac:dyDescent="0.25">
      <c r="A12" s="28">
        <v>1976</v>
      </c>
      <c r="B12" s="29"/>
      <c r="C12" s="71">
        <f t="shared" si="1"/>
        <v>0</v>
      </c>
      <c r="D12" s="29">
        <v>19.346049046321525</v>
      </c>
      <c r="E12" s="31"/>
      <c r="F12" s="76">
        <f t="shared" si="0"/>
        <v>0</v>
      </c>
    </row>
    <row r="13" spans="1:6" x14ac:dyDescent="0.25">
      <c r="A13" s="13">
        <v>1977</v>
      </c>
      <c r="B13" s="14"/>
      <c r="C13" s="58">
        <f t="shared" si="1"/>
        <v>0</v>
      </c>
      <c r="D13" s="10">
        <v>20.299727520435969</v>
      </c>
      <c r="E13" s="17"/>
      <c r="F13" s="56">
        <f t="shared" si="0"/>
        <v>0</v>
      </c>
    </row>
    <row r="14" spans="1:6" x14ac:dyDescent="0.25">
      <c r="A14" s="13">
        <v>1978</v>
      </c>
      <c r="B14" s="14"/>
      <c r="C14" s="58">
        <f t="shared" si="1"/>
        <v>0</v>
      </c>
      <c r="D14" s="10">
        <v>21.253405994550409</v>
      </c>
      <c r="E14" s="17"/>
      <c r="F14" s="56">
        <f t="shared" si="0"/>
        <v>0</v>
      </c>
    </row>
    <row r="15" spans="1:6" x14ac:dyDescent="0.25">
      <c r="A15" s="13">
        <v>1979</v>
      </c>
      <c r="B15" s="14"/>
      <c r="C15" s="58">
        <f t="shared" si="1"/>
        <v>0</v>
      </c>
      <c r="D15" s="10">
        <v>23.56948228882834</v>
      </c>
      <c r="E15" s="17"/>
      <c r="F15" s="56">
        <f t="shared" si="0"/>
        <v>0</v>
      </c>
    </row>
    <row r="16" spans="1:6" x14ac:dyDescent="0.25">
      <c r="A16" s="13">
        <v>1980</v>
      </c>
      <c r="B16" s="14"/>
      <c r="C16" s="58">
        <f t="shared" si="1"/>
        <v>0</v>
      </c>
      <c r="D16" s="10">
        <v>25.340599455040874</v>
      </c>
      <c r="E16" s="17"/>
      <c r="F16" s="56">
        <f t="shared" si="0"/>
        <v>0</v>
      </c>
    </row>
    <row r="17" spans="1:6" x14ac:dyDescent="0.25">
      <c r="A17" s="13">
        <v>1981</v>
      </c>
      <c r="B17" s="14"/>
      <c r="C17" s="58">
        <f t="shared" si="1"/>
        <v>0</v>
      </c>
      <c r="D17" s="10">
        <v>27.520435967302454</v>
      </c>
      <c r="E17" s="17"/>
      <c r="F17" s="56">
        <f t="shared" si="0"/>
        <v>0</v>
      </c>
    </row>
    <row r="18" spans="1:6" x14ac:dyDescent="0.25">
      <c r="A18" s="23">
        <v>1982</v>
      </c>
      <c r="B18" s="24"/>
      <c r="C18" s="69">
        <f t="shared" si="1"/>
        <v>0</v>
      </c>
      <c r="D18" s="24">
        <v>29.291553133514984</v>
      </c>
      <c r="E18" s="26"/>
      <c r="F18" s="75">
        <f t="shared" si="0"/>
        <v>0</v>
      </c>
    </row>
    <row r="19" spans="1:6" x14ac:dyDescent="0.25">
      <c r="A19" s="13">
        <v>1983</v>
      </c>
      <c r="B19" s="14"/>
      <c r="C19" s="70">
        <f t="shared" si="1"/>
        <v>0</v>
      </c>
      <c r="D19" s="14">
        <v>30.381471389645775</v>
      </c>
      <c r="E19" s="27"/>
      <c r="F19" s="56">
        <f t="shared" si="0"/>
        <v>0</v>
      </c>
    </row>
    <row r="20" spans="1:6" x14ac:dyDescent="0.25">
      <c r="A20" s="13">
        <v>1984</v>
      </c>
      <c r="B20" s="14"/>
      <c r="C20" s="70">
        <f t="shared" si="1"/>
        <v>0</v>
      </c>
      <c r="D20" s="14">
        <v>31.198910081743868</v>
      </c>
      <c r="E20" s="27"/>
      <c r="F20" s="56">
        <f t="shared" si="0"/>
        <v>0</v>
      </c>
    </row>
    <row r="21" spans="1:6" x14ac:dyDescent="0.25">
      <c r="A21" s="13">
        <v>1985</v>
      </c>
      <c r="B21" s="14"/>
      <c r="C21" s="70">
        <f t="shared" si="1"/>
        <v>0</v>
      </c>
      <c r="D21" s="14">
        <v>31.880108991825612</v>
      </c>
      <c r="E21" s="27"/>
      <c r="F21" s="56">
        <f t="shared" si="0"/>
        <v>0</v>
      </c>
    </row>
    <row r="22" spans="1:6" x14ac:dyDescent="0.25">
      <c r="A22" s="28">
        <v>1986</v>
      </c>
      <c r="B22" s="29"/>
      <c r="C22" s="71">
        <f t="shared" si="1"/>
        <v>0</v>
      </c>
      <c r="D22" s="29">
        <v>32.288828337874662</v>
      </c>
      <c r="E22" s="31"/>
      <c r="F22" s="76">
        <f t="shared" si="0"/>
        <v>0</v>
      </c>
    </row>
    <row r="23" spans="1:6" x14ac:dyDescent="0.25">
      <c r="A23" s="13">
        <v>1987</v>
      </c>
      <c r="B23" s="14"/>
      <c r="C23" s="58">
        <f t="shared" si="1"/>
        <v>0</v>
      </c>
      <c r="D23" s="10">
        <v>32.561307901907355</v>
      </c>
      <c r="E23" s="17"/>
      <c r="F23" s="56">
        <f t="shared" si="0"/>
        <v>0</v>
      </c>
    </row>
    <row r="24" spans="1:6" x14ac:dyDescent="0.25">
      <c r="A24" s="13">
        <v>1988</v>
      </c>
      <c r="B24" s="14"/>
      <c r="C24" s="58">
        <f t="shared" si="1"/>
        <v>0</v>
      </c>
      <c r="D24" s="10">
        <v>34.979564032697546</v>
      </c>
      <c r="E24" s="17"/>
      <c r="F24" s="56">
        <f t="shared" si="0"/>
        <v>0</v>
      </c>
    </row>
    <row r="25" spans="1:6" x14ac:dyDescent="0.25">
      <c r="A25" s="13">
        <v>1989</v>
      </c>
      <c r="B25" s="14"/>
      <c r="C25" s="58">
        <f t="shared" si="1"/>
        <v>0</v>
      </c>
      <c r="D25" s="10">
        <v>37.057220708446863</v>
      </c>
      <c r="E25" s="17"/>
      <c r="F25" s="56">
        <f t="shared" si="0"/>
        <v>0</v>
      </c>
    </row>
    <row r="26" spans="1:6" x14ac:dyDescent="0.25">
      <c r="A26" s="13">
        <v>1990</v>
      </c>
      <c r="B26" s="14"/>
      <c r="C26" s="58">
        <f t="shared" si="1"/>
        <v>0</v>
      </c>
      <c r="D26" s="10">
        <v>38.079019073569484</v>
      </c>
      <c r="E26" s="17"/>
      <c r="F26" s="56">
        <f t="shared" si="0"/>
        <v>0</v>
      </c>
    </row>
    <row r="27" spans="1:6" x14ac:dyDescent="0.25">
      <c r="A27" s="13">
        <v>1991</v>
      </c>
      <c r="B27" s="14"/>
      <c r="C27" s="58">
        <f t="shared" si="1"/>
        <v>0</v>
      </c>
      <c r="D27" s="10">
        <v>39.066757493188007</v>
      </c>
      <c r="E27" s="17"/>
      <c r="F27" s="56">
        <f t="shared" si="0"/>
        <v>0</v>
      </c>
    </row>
    <row r="28" spans="1:6" x14ac:dyDescent="0.25">
      <c r="A28" s="23">
        <v>1992</v>
      </c>
      <c r="B28" s="24"/>
      <c r="C28" s="69">
        <f t="shared" si="1"/>
        <v>0</v>
      </c>
      <c r="D28" s="24">
        <v>39.543596730245234</v>
      </c>
      <c r="E28" s="26"/>
      <c r="F28" s="75">
        <f t="shared" si="0"/>
        <v>0</v>
      </c>
    </row>
    <row r="29" spans="1:6" x14ac:dyDescent="0.25">
      <c r="A29" s="13">
        <v>1993</v>
      </c>
      <c r="B29" s="14"/>
      <c r="C29" s="70">
        <f t="shared" si="1"/>
        <v>0</v>
      </c>
      <c r="D29" s="14">
        <v>40.599455040871938</v>
      </c>
      <c r="E29" s="27"/>
      <c r="F29" s="56">
        <f t="shared" si="0"/>
        <v>0</v>
      </c>
    </row>
    <row r="30" spans="1:6" x14ac:dyDescent="0.25">
      <c r="A30" s="13">
        <v>1994</v>
      </c>
      <c r="B30" s="21"/>
      <c r="C30" s="70">
        <f t="shared" si="1"/>
        <v>0</v>
      </c>
      <c r="D30" s="14">
        <v>41.859673024523161</v>
      </c>
      <c r="E30" s="27"/>
      <c r="F30" s="56">
        <f t="shared" si="0"/>
        <v>0</v>
      </c>
    </row>
    <row r="31" spans="1:6" x14ac:dyDescent="0.25">
      <c r="A31" s="13">
        <v>1995</v>
      </c>
      <c r="B31" s="21"/>
      <c r="C31" s="70">
        <f t="shared" si="1"/>
        <v>0</v>
      </c>
      <c r="D31" s="14">
        <v>43.119891008174385</v>
      </c>
      <c r="E31" s="27"/>
      <c r="F31" s="56">
        <f t="shared" si="0"/>
        <v>0</v>
      </c>
    </row>
    <row r="32" spans="1:6" x14ac:dyDescent="0.25">
      <c r="A32" s="28">
        <v>1996</v>
      </c>
      <c r="B32" s="30"/>
      <c r="C32" s="71">
        <f t="shared" si="1"/>
        <v>0</v>
      </c>
      <c r="D32" s="29">
        <v>43.835149863760222</v>
      </c>
      <c r="E32" s="31"/>
      <c r="F32" s="76">
        <f t="shared" si="0"/>
        <v>0</v>
      </c>
    </row>
    <row r="33" spans="1:6" x14ac:dyDescent="0.25">
      <c r="A33" s="3">
        <v>1997</v>
      </c>
      <c r="B33" s="21">
        <v>78051710.619134247</v>
      </c>
      <c r="C33" s="57">
        <f t="shared" si="1"/>
        <v>78051710.619134247</v>
      </c>
      <c r="D33" s="10">
        <v>44.550408719346045</v>
      </c>
      <c r="E33" s="17">
        <f>D8</f>
        <v>12.534059945504087</v>
      </c>
      <c r="F33" s="56">
        <f>IF(E33="",C33*$D$51/D33,C33*$D$51/E33)</f>
        <v>622716908.63526666</v>
      </c>
    </row>
    <row r="34" spans="1:6" x14ac:dyDescent="0.25">
      <c r="A34" s="3">
        <v>1998</v>
      </c>
      <c r="B34" s="21"/>
      <c r="C34" s="58"/>
      <c r="D34" s="10">
        <v>45.504087193460492</v>
      </c>
      <c r="E34" s="17"/>
      <c r="F34" s="56">
        <f t="shared" ref="F34:F51" si="2">IF(E34="",C34*$D$51/D34,C34*$D$51/E34)</f>
        <v>0</v>
      </c>
    </row>
    <row r="35" spans="1:6" x14ac:dyDescent="0.25">
      <c r="A35" s="3">
        <v>1999</v>
      </c>
      <c r="B35" s="21">
        <v>88010821.12129201</v>
      </c>
      <c r="C35" s="59">
        <f>B35-B33</f>
        <v>9959110.5021577626</v>
      </c>
      <c r="D35" s="10">
        <v>45.912806539509539</v>
      </c>
      <c r="E35" s="17">
        <f>(D34+D35)/2</f>
        <v>45.708446866485019</v>
      </c>
      <c r="F35" s="56">
        <f t="shared" si="2"/>
        <v>21788337.134377934</v>
      </c>
    </row>
    <row r="36" spans="1:6" x14ac:dyDescent="0.25">
      <c r="A36" s="3">
        <v>2000</v>
      </c>
      <c r="B36" s="21">
        <v>89593286.719188392</v>
      </c>
      <c r="C36" s="57">
        <f t="shared" ref="C36:C51" si="3">B36-B35</f>
        <v>1582465.5978963822</v>
      </c>
      <c r="D36" s="10">
        <v>47.138964577656679</v>
      </c>
      <c r="E36" s="17"/>
      <c r="F36" s="56">
        <f t="shared" si="2"/>
        <v>3357022.3955374118</v>
      </c>
    </row>
    <row r="37" spans="1:6" x14ac:dyDescent="0.25">
      <c r="A37" s="3">
        <v>2001</v>
      </c>
      <c r="B37" s="21">
        <v>92015833.66194509</v>
      </c>
      <c r="C37" s="57">
        <f t="shared" si="3"/>
        <v>2422546.9427566975</v>
      </c>
      <c r="D37" s="10">
        <v>48.228882833787466</v>
      </c>
      <c r="E37" s="17"/>
      <c r="F37" s="56">
        <f t="shared" si="2"/>
        <v>5023021.0621000454</v>
      </c>
    </row>
    <row r="38" spans="1:6" x14ac:dyDescent="0.25">
      <c r="A38" s="23">
        <v>2002</v>
      </c>
      <c r="B38" s="25">
        <v>97383928.957901746</v>
      </c>
      <c r="C38" s="72">
        <f t="shared" si="3"/>
        <v>5368095.2959566563</v>
      </c>
      <c r="D38" s="24">
        <v>50.136239782016347</v>
      </c>
      <c r="E38" s="26"/>
      <c r="F38" s="75">
        <f t="shared" si="2"/>
        <v>10707016.160957027</v>
      </c>
    </row>
    <row r="39" spans="1:6" x14ac:dyDescent="0.25">
      <c r="A39" s="13">
        <v>2003</v>
      </c>
      <c r="B39" s="21">
        <v>102727527.40773594</v>
      </c>
      <c r="C39" s="77">
        <f t="shared" si="3"/>
        <v>5343598.4498341978</v>
      </c>
      <c r="D39" s="14">
        <v>50.817438692098094</v>
      </c>
      <c r="E39" s="27"/>
      <c r="F39" s="56">
        <f t="shared" si="2"/>
        <v>10515284.885196518</v>
      </c>
    </row>
    <row r="40" spans="1:6" x14ac:dyDescent="0.25">
      <c r="A40" s="13">
        <v>2004</v>
      </c>
      <c r="B40" s="21">
        <v>106648619.28206803</v>
      </c>
      <c r="C40" s="77">
        <f t="shared" si="3"/>
        <v>3921091.8743320853</v>
      </c>
      <c r="D40" s="14">
        <v>54.223433242506815</v>
      </c>
      <c r="E40" s="27"/>
      <c r="F40" s="56">
        <f t="shared" si="2"/>
        <v>7231360.3913561571</v>
      </c>
    </row>
    <row r="41" spans="1:6" x14ac:dyDescent="0.25">
      <c r="A41" s="13">
        <v>2005</v>
      </c>
      <c r="B41" s="21">
        <v>111035917.13509022</v>
      </c>
      <c r="C41" s="77">
        <f t="shared" si="3"/>
        <v>4387297.8530221879</v>
      </c>
      <c r="D41" s="14">
        <v>58.310626702997268</v>
      </c>
      <c r="E41" s="27"/>
      <c r="F41" s="56">
        <f t="shared" si="2"/>
        <v>7524010.8040146874</v>
      </c>
    </row>
    <row r="42" spans="1:6" x14ac:dyDescent="0.25">
      <c r="A42" s="28">
        <v>2006</v>
      </c>
      <c r="B42" s="30">
        <v>117149743.17765802</v>
      </c>
      <c r="C42" s="78">
        <f t="shared" si="3"/>
        <v>6113826.0425678045</v>
      </c>
      <c r="D42" s="29">
        <v>64.441416893732978</v>
      </c>
      <c r="E42" s="31"/>
      <c r="F42" s="76">
        <f t="shared" si="2"/>
        <v>9487417.1569656823</v>
      </c>
    </row>
    <row r="43" spans="1:6" x14ac:dyDescent="0.25">
      <c r="A43" s="3">
        <v>2007</v>
      </c>
      <c r="B43" s="21">
        <v>123841255.76328446</v>
      </c>
      <c r="C43" s="72">
        <f t="shared" si="3"/>
        <v>6691512.5856264383</v>
      </c>
      <c r="D43" s="10">
        <v>70.980926430517712</v>
      </c>
      <c r="E43" s="17"/>
      <c r="F43" s="56">
        <f t="shared" si="2"/>
        <v>9427198.1532625817</v>
      </c>
    </row>
    <row r="44" spans="1:6" x14ac:dyDescent="0.25">
      <c r="A44" s="3">
        <v>2008</v>
      </c>
      <c r="B44" s="21">
        <v>129775089.66374962</v>
      </c>
      <c r="C44" s="77">
        <f t="shared" si="3"/>
        <v>5933833.9004651606</v>
      </c>
      <c r="D44" s="10">
        <v>78.474114441416901</v>
      </c>
      <c r="E44" s="17"/>
      <c r="F44" s="56">
        <f t="shared" si="2"/>
        <v>7561517.5051066447</v>
      </c>
    </row>
    <row r="45" spans="1:6" x14ac:dyDescent="0.25">
      <c r="A45" s="3">
        <v>2009</v>
      </c>
      <c r="B45" s="21">
        <v>136377523.49033332</v>
      </c>
      <c r="C45" s="77">
        <f t="shared" si="3"/>
        <v>6602433.8265836984</v>
      </c>
      <c r="D45" s="10">
        <v>80.517711171662114</v>
      </c>
      <c r="E45" s="17"/>
      <c r="F45" s="56">
        <f t="shared" si="2"/>
        <v>8199977.0367384683</v>
      </c>
    </row>
    <row r="46" spans="1:6" x14ac:dyDescent="0.25">
      <c r="A46" s="3">
        <v>2010</v>
      </c>
      <c r="B46" s="21">
        <v>141783628.02761152</v>
      </c>
      <c r="C46" s="77">
        <f t="shared" si="3"/>
        <v>5406104.5372782052</v>
      </c>
      <c r="D46" s="10">
        <v>84.059945504087196</v>
      </c>
      <c r="E46" s="17"/>
      <c r="F46" s="56">
        <f t="shared" si="2"/>
        <v>6431249.1577993557</v>
      </c>
    </row>
    <row r="47" spans="1:6" x14ac:dyDescent="0.25">
      <c r="A47" s="3">
        <v>2011</v>
      </c>
      <c r="B47" s="21">
        <v>148599904.86566293</v>
      </c>
      <c r="C47" s="78">
        <f t="shared" si="3"/>
        <v>6816276.8380514085</v>
      </c>
      <c r="D47" s="10">
        <v>88.419618528610357</v>
      </c>
      <c r="E47" s="17"/>
      <c r="F47" s="56">
        <f t="shared" si="2"/>
        <v>7709009.551817771</v>
      </c>
    </row>
    <row r="48" spans="1:6" x14ac:dyDescent="0.25">
      <c r="A48" s="23">
        <v>2012</v>
      </c>
      <c r="B48" s="25">
        <v>154625642.57732043</v>
      </c>
      <c r="C48" s="72">
        <f t="shared" si="3"/>
        <v>6025737.7116574943</v>
      </c>
      <c r="D48" s="24">
        <v>92.506811989100811</v>
      </c>
      <c r="E48" s="26"/>
      <c r="F48" s="75">
        <f t="shared" si="2"/>
        <v>6513831.3407313712</v>
      </c>
    </row>
    <row r="49" spans="1:6" x14ac:dyDescent="0.25">
      <c r="A49" s="13">
        <v>2013</v>
      </c>
      <c r="B49" s="21">
        <v>161152425.78410047</v>
      </c>
      <c r="C49" s="77">
        <f t="shared" si="3"/>
        <v>6526783.2067800462</v>
      </c>
      <c r="D49" s="14">
        <v>95.504087193460492</v>
      </c>
      <c r="E49" s="27"/>
      <c r="F49" s="56">
        <f t="shared" si="2"/>
        <v>6834035.4832761111</v>
      </c>
    </row>
    <row r="50" spans="1:6" x14ac:dyDescent="0.25">
      <c r="A50" s="13">
        <v>2014</v>
      </c>
      <c r="B50" s="21">
        <v>171446437.55367702</v>
      </c>
      <c r="C50" s="77">
        <f t="shared" si="3"/>
        <v>10294011.76957655</v>
      </c>
      <c r="D50" s="14">
        <v>98.09264305177112</v>
      </c>
      <c r="E50" s="27"/>
      <c r="F50" s="56">
        <f t="shared" si="2"/>
        <v>10494173.109540537</v>
      </c>
    </row>
    <row r="51" spans="1:6" x14ac:dyDescent="0.25">
      <c r="A51" s="28">
        <v>2015</v>
      </c>
      <c r="B51" s="30">
        <v>182311717.81652787</v>
      </c>
      <c r="C51" s="78">
        <f t="shared" si="3"/>
        <v>10865280.262850851</v>
      </c>
      <c r="D51" s="29">
        <v>100</v>
      </c>
      <c r="E51" s="31"/>
      <c r="F51" s="76">
        <f t="shared" si="2"/>
        <v>10865280.262850853</v>
      </c>
    </row>
    <row r="52" spans="1:6" x14ac:dyDescent="0.25">
      <c r="A52" s="1" t="s">
        <v>2</v>
      </c>
      <c r="B52" s="22">
        <f>B51</f>
        <v>182311717.81652787</v>
      </c>
      <c r="C52" s="1"/>
      <c r="D52" s="1"/>
      <c r="E52" s="1"/>
      <c r="F52" s="7">
        <f>SUM(F3:F51)</f>
        <v>772386650.22689605</v>
      </c>
    </row>
    <row r="53" spans="1:6" x14ac:dyDescent="0.25">
      <c r="A53" s="74" t="s">
        <v>81</v>
      </c>
      <c r="B53" s="21"/>
      <c r="C53" s="11"/>
    </row>
    <row r="54" spans="1:6" x14ac:dyDescent="0.25">
      <c r="A54" s="68" t="s">
        <v>69</v>
      </c>
      <c r="B54" s="21"/>
    </row>
    <row r="55" spans="1:6" x14ac:dyDescent="0.25">
      <c r="A55" s="68" t="s">
        <v>91</v>
      </c>
      <c r="B55" s="21"/>
    </row>
    <row r="56" spans="1:6" x14ac:dyDescent="0.25">
      <c r="A56" s="68" t="s">
        <v>84</v>
      </c>
      <c r="B56" s="21"/>
    </row>
    <row r="57" spans="1:6" x14ac:dyDescent="0.25">
      <c r="A57" s="68" t="s">
        <v>82</v>
      </c>
      <c r="B57" s="21"/>
    </row>
    <row r="58" spans="1:6" x14ac:dyDescent="0.25">
      <c r="B58" s="21"/>
    </row>
    <row r="59" spans="1:6" x14ac:dyDescent="0.25">
      <c r="B59" s="21"/>
    </row>
  </sheetData>
  <pageMargins left="0.70866141732283505" right="0.70866141732283505" top="0.74803149606299202" bottom="0.74803149606299202" header="0.31496062992126" footer="0.31496062992126"/>
  <pageSetup scale="77" orientation="portrait" r:id="rId1"/>
  <headerFooter>
    <oddHeader>&amp;R&amp;"Franklin Gothic Book,Bold"&amp;10PUB-V-1 - ATTACHMENT 1
NLH Amended General Rate Application
Page 11 of 13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40" zoomScale="110" zoomScaleNormal="110" workbookViewId="0">
      <selection activeCell="A53" sqref="A53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11</v>
      </c>
    </row>
    <row r="2" spans="1:6" ht="31.5" x14ac:dyDescent="0.25">
      <c r="A2" s="15" t="s">
        <v>0</v>
      </c>
      <c r="B2" s="4" t="s">
        <v>66</v>
      </c>
      <c r="C2" s="15" t="s">
        <v>1</v>
      </c>
      <c r="D2" s="4" t="s">
        <v>68</v>
      </c>
      <c r="E2" s="4" t="s">
        <v>70</v>
      </c>
      <c r="F2" s="4" t="s">
        <v>71</v>
      </c>
    </row>
    <row r="3" spans="1:6" x14ac:dyDescent="0.25">
      <c r="A3" s="13">
        <v>1967</v>
      </c>
      <c r="B3" s="21">
        <v>0</v>
      </c>
      <c r="C3" s="11"/>
      <c r="D3" s="10">
        <v>9.6952908587257625</v>
      </c>
      <c r="E3" s="10"/>
      <c r="F3" s="11"/>
    </row>
    <row r="4" spans="1:6" x14ac:dyDescent="0.25">
      <c r="A4" s="13">
        <v>1968</v>
      </c>
      <c r="B4" s="14"/>
      <c r="C4" s="58">
        <f>B4-B3</f>
        <v>0</v>
      </c>
      <c r="D4" s="10">
        <v>9.97229916897507</v>
      </c>
      <c r="E4" s="17"/>
      <c r="F4" s="56">
        <f t="shared" ref="F4:F32" si="0">IF(E4="",C4*$D$51/D4,C4*$D$51/E4)</f>
        <v>0</v>
      </c>
    </row>
    <row r="5" spans="1:6" x14ac:dyDescent="0.25">
      <c r="A5" s="13">
        <v>1969</v>
      </c>
      <c r="B5" s="14"/>
      <c r="C5" s="58">
        <f t="shared" ref="C5:C33" si="1">B5-B4</f>
        <v>0</v>
      </c>
      <c r="D5" s="10">
        <v>10.526315789473683</v>
      </c>
      <c r="E5" s="17"/>
      <c r="F5" s="56">
        <f t="shared" si="0"/>
        <v>0</v>
      </c>
    </row>
    <row r="6" spans="1:6" x14ac:dyDescent="0.25">
      <c r="A6" s="13">
        <v>1970</v>
      </c>
      <c r="B6" s="14"/>
      <c r="C6" s="58">
        <f t="shared" si="1"/>
        <v>0</v>
      </c>
      <c r="D6" s="10">
        <v>11.357340720221606</v>
      </c>
      <c r="E6" s="17"/>
      <c r="F6" s="56">
        <f t="shared" si="0"/>
        <v>0</v>
      </c>
    </row>
    <row r="7" spans="1:6" x14ac:dyDescent="0.25">
      <c r="A7" s="13">
        <v>1971</v>
      </c>
      <c r="B7" s="14"/>
      <c r="C7" s="58">
        <f t="shared" si="1"/>
        <v>0</v>
      </c>
      <c r="D7" s="10">
        <v>12.18836565096953</v>
      </c>
      <c r="E7" s="17"/>
      <c r="F7" s="56">
        <f t="shared" si="0"/>
        <v>0</v>
      </c>
    </row>
    <row r="8" spans="1:6" x14ac:dyDescent="0.25">
      <c r="A8" s="23">
        <v>1972</v>
      </c>
      <c r="B8" s="24"/>
      <c r="C8" s="69">
        <f t="shared" si="1"/>
        <v>0</v>
      </c>
      <c r="D8" s="24">
        <v>12.742382271468145</v>
      </c>
      <c r="E8" s="26"/>
      <c r="F8" s="75">
        <f t="shared" si="0"/>
        <v>0</v>
      </c>
    </row>
    <row r="9" spans="1:6" x14ac:dyDescent="0.25">
      <c r="A9" s="13">
        <v>1973</v>
      </c>
      <c r="B9" s="14"/>
      <c r="C9" s="70">
        <f t="shared" si="1"/>
        <v>0</v>
      </c>
      <c r="D9" s="14">
        <v>13.850415512465375</v>
      </c>
      <c r="E9" s="27"/>
      <c r="F9" s="56">
        <f t="shared" si="0"/>
        <v>0</v>
      </c>
    </row>
    <row r="10" spans="1:6" x14ac:dyDescent="0.25">
      <c r="A10" s="13">
        <v>1974</v>
      </c>
      <c r="B10" s="14"/>
      <c r="C10" s="70">
        <f t="shared" si="1"/>
        <v>0</v>
      </c>
      <c r="D10" s="14">
        <v>16.897506925207757</v>
      </c>
      <c r="E10" s="27"/>
      <c r="F10" s="56">
        <f t="shared" si="0"/>
        <v>0</v>
      </c>
    </row>
    <row r="11" spans="1:6" x14ac:dyDescent="0.25">
      <c r="A11" s="13">
        <v>1975</v>
      </c>
      <c r="B11" s="14"/>
      <c r="C11" s="70">
        <f t="shared" si="1"/>
        <v>0</v>
      </c>
      <c r="D11" s="14">
        <v>19.390581717451525</v>
      </c>
      <c r="E11" s="27"/>
      <c r="F11" s="56">
        <f t="shared" si="0"/>
        <v>0</v>
      </c>
    </row>
    <row r="12" spans="1:6" x14ac:dyDescent="0.25">
      <c r="A12" s="28">
        <v>1976</v>
      </c>
      <c r="B12" s="29"/>
      <c r="C12" s="71">
        <f t="shared" si="1"/>
        <v>0</v>
      </c>
      <c r="D12" s="29">
        <v>20.360110803324101</v>
      </c>
      <c r="E12" s="31"/>
      <c r="F12" s="76">
        <f t="shared" si="0"/>
        <v>0</v>
      </c>
    </row>
    <row r="13" spans="1:6" x14ac:dyDescent="0.25">
      <c r="A13" s="13">
        <v>1977</v>
      </c>
      <c r="B13" s="14"/>
      <c r="C13" s="58">
        <f t="shared" si="1"/>
        <v>0</v>
      </c>
      <c r="D13" s="10">
        <v>21.606648199445981</v>
      </c>
      <c r="E13" s="17"/>
      <c r="F13" s="56">
        <f t="shared" si="0"/>
        <v>0</v>
      </c>
    </row>
    <row r="14" spans="1:6" x14ac:dyDescent="0.25">
      <c r="A14" s="13">
        <v>1978</v>
      </c>
      <c r="B14" s="14"/>
      <c r="C14" s="58">
        <f t="shared" si="1"/>
        <v>0</v>
      </c>
      <c r="D14" s="10">
        <v>22.299168975069254</v>
      </c>
      <c r="E14" s="17"/>
      <c r="F14" s="56">
        <f t="shared" si="0"/>
        <v>0</v>
      </c>
    </row>
    <row r="15" spans="1:6" x14ac:dyDescent="0.25">
      <c r="A15" s="13">
        <v>1979</v>
      </c>
      <c r="B15" s="14"/>
      <c r="C15" s="58">
        <f t="shared" si="1"/>
        <v>0</v>
      </c>
      <c r="D15" s="10">
        <v>24.238227146814403</v>
      </c>
      <c r="E15" s="17"/>
      <c r="F15" s="56">
        <f t="shared" si="0"/>
        <v>0</v>
      </c>
    </row>
    <row r="16" spans="1:6" x14ac:dyDescent="0.25">
      <c r="A16" s="13">
        <v>1980</v>
      </c>
      <c r="B16" s="14"/>
      <c r="C16" s="58">
        <f t="shared" si="1"/>
        <v>0</v>
      </c>
      <c r="D16" s="10">
        <v>26.869806094182824</v>
      </c>
      <c r="E16" s="17"/>
      <c r="F16" s="56">
        <f t="shared" si="0"/>
        <v>0</v>
      </c>
    </row>
    <row r="17" spans="1:6" x14ac:dyDescent="0.25">
      <c r="A17" s="13">
        <v>1981</v>
      </c>
      <c r="B17" s="14"/>
      <c r="C17" s="58">
        <f t="shared" si="1"/>
        <v>0</v>
      </c>
      <c r="D17" s="10">
        <v>28.947368421052634</v>
      </c>
      <c r="E17" s="17"/>
      <c r="F17" s="56">
        <f t="shared" si="0"/>
        <v>0</v>
      </c>
    </row>
    <row r="18" spans="1:6" x14ac:dyDescent="0.25">
      <c r="A18" s="23">
        <v>1982</v>
      </c>
      <c r="B18" s="24"/>
      <c r="C18" s="69">
        <f t="shared" si="1"/>
        <v>0</v>
      </c>
      <c r="D18" s="24">
        <v>30.609418282548479</v>
      </c>
      <c r="E18" s="26"/>
      <c r="F18" s="75">
        <f t="shared" si="0"/>
        <v>0</v>
      </c>
    </row>
    <row r="19" spans="1:6" x14ac:dyDescent="0.25">
      <c r="A19" s="13">
        <v>1983</v>
      </c>
      <c r="B19" s="14"/>
      <c r="C19" s="70">
        <f t="shared" si="1"/>
        <v>0</v>
      </c>
      <c r="D19" s="14">
        <v>31.578947368421051</v>
      </c>
      <c r="E19" s="27"/>
      <c r="F19" s="56">
        <f t="shared" si="0"/>
        <v>0</v>
      </c>
    </row>
    <row r="20" spans="1:6" x14ac:dyDescent="0.25">
      <c r="A20" s="13">
        <v>1984</v>
      </c>
      <c r="B20" s="14"/>
      <c r="C20" s="70">
        <f t="shared" si="1"/>
        <v>0</v>
      </c>
      <c r="D20" s="14">
        <v>32.409972299168977</v>
      </c>
      <c r="E20" s="27"/>
      <c r="F20" s="56">
        <f t="shared" si="0"/>
        <v>0</v>
      </c>
    </row>
    <row r="21" spans="1:6" x14ac:dyDescent="0.25">
      <c r="A21" s="13">
        <v>1985</v>
      </c>
      <c r="B21" s="14"/>
      <c r="C21" s="70">
        <f t="shared" si="1"/>
        <v>0</v>
      </c>
      <c r="D21" s="14">
        <v>33.2409972299169</v>
      </c>
      <c r="E21" s="27"/>
      <c r="F21" s="56">
        <f t="shared" si="0"/>
        <v>0</v>
      </c>
    </row>
    <row r="22" spans="1:6" x14ac:dyDescent="0.25">
      <c r="A22" s="28">
        <v>1986</v>
      </c>
      <c r="B22" s="29"/>
      <c r="C22" s="71">
        <f t="shared" si="1"/>
        <v>0</v>
      </c>
      <c r="D22" s="29">
        <v>33.933518005540165</v>
      </c>
      <c r="E22" s="31"/>
      <c r="F22" s="76">
        <f t="shared" si="0"/>
        <v>0</v>
      </c>
    </row>
    <row r="23" spans="1:6" x14ac:dyDescent="0.25">
      <c r="A23" s="13">
        <v>1987</v>
      </c>
      <c r="B23" s="14"/>
      <c r="C23" s="58">
        <f t="shared" si="1"/>
        <v>0</v>
      </c>
      <c r="D23" s="10">
        <v>34.34903047091413</v>
      </c>
      <c r="E23" s="17"/>
      <c r="F23" s="56">
        <f t="shared" si="0"/>
        <v>0</v>
      </c>
    </row>
    <row r="24" spans="1:6" x14ac:dyDescent="0.25">
      <c r="A24" s="13">
        <v>1988</v>
      </c>
      <c r="B24" s="14"/>
      <c r="C24" s="58">
        <f t="shared" si="1"/>
        <v>0</v>
      </c>
      <c r="D24" s="10">
        <v>37.534626038781163</v>
      </c>
      <c r="E24" s="17"/>
      <c r="F24" s="56">
        <f t="shared" si="0"/>
        <v>0</v>
      </c>
    </row>
    <row r="25" spans="1:6" x14ac:dyDescent="0.25">
      <c r="A25" s="13">
        <v>1989</v>
      </c>
      <c r="B25" s="14"/>
      <c r="C25" s="58">
        <f t="shared" si="1"/>
        <v>0</v>
      </c>
      <c r="D25" s="10">
        <v>39.612188365650965</v>
      </c>
      <c r="E25" s="17"/>
      <c r="F25" s="56">
        <f t="shared" si="0"/>
        <v>0</v>
      </c>
    </row>
    <row r="26" spans="1:6" x14ac:dyDescent="0.25">
      <c r="A26" s="13">
        <v>1990</v>
      </c>
      <c r="B26" s="14"/>
      <c r="C26" s="58">
        <f t="shared" si="1"/>
        <v>0</v>
      </c>
      <c r="D26" s="10">
        <v>41.689750692520775</v>
      </c>
      <c r="E26" s="17"/>
      <c r="F26" s="56">
        <f t="shared" si="0"/>
        <v>0</v>
      </c>
    </row>
    <row r="27" spans="1:6" x14ac:dyDescent="0.25">
      <c r="A27" s="13">
        <v>1991</v>
      </c>
      <c r="B27" s="14"/>
      <c r="C27" s="58">
        <f t="shared" si="1"/>
        <v>0</v>
      </c>
      <c r="D27" s="10">
        <v>43.074792243767313</v>
      </c>
      <c r="E27" s="17"/>
      <c r="F27" s="56">
        <f t="shared" si="0"/>
        <v>0</v>
      </c>
    </row>
    <row r="28" spans="1:6" x14ac:dyDescent="0.25">
      <c r="A28" s="23">
        <v>1992</v>
      </c>
      <c r="B28" s="24"/>
      <c r="C28" s="69">
        <f t="shared" si="1"/>
        <v>0</v>
      </c>
      <c r="D28" s="24">
        <v>43.767313019390578</v>
      </c>
      <c r="E28" s="26"/>
      <c r="F28" s="75">
        <f t="shared" si="0"/>
        <v>0</v>
      </c>
    </row>
    <row r="29" spans="1:6" x14ac:dyDescent="0.25">
      <c r="A29" s="13">
        <v>1993</v>
      </c>
      <c r="B29" s="14"/>
      <c r="C29" s="70">
        <f t="shared" si="1"/>
        <v>0</v>
      </c>
      <c r="D29" s="14">
        <v>45.290858725761773</v>
      </c>
      <c r="E29" s="27"/>
      <c r="F29" s="56">
        <f t="shared" si="0"/>
        <v>0</v>
      </c>
    </row>
    <row r="30" spans="1:6" x14ac:dyDescent="0.25">
      <c r="A30" s="13">
        <v>1994</v>
      </c>
      <c r="B30" s="14"/>
      <c r="C30" s="70">
        <f t="shared" si="1"/>
        <v>0</v>
      </c>
      <c r="D30" s="14">
        <v>47.368421052631575</v>
      </c>
      <c r="E30" s="27"/>
      <c r="F30" s="56">
        <f t="shared" si="0"/>
        <v>0</v>
      </c>
    </row>
    <row r="31" spans="1:6" x14ac:dyDescent="0.25">
      <c r="A31" s="13">
        <v>1995</v>
      </c>
      <c r="B31" s="14"/>
      <c r="C31" s="70">
        <f t="shared" si="1"/>
        <v>0</v>
      </c>
      <c r="D31" s="14">
        <v>49.168975069252078</v>
      </c>
      <c r="E31" s="27"/>
      <c r="F31" s="56">
        <f t="shared" si="0"/>
        <v>0</v>
      </c>
    </row>
    <row r="32" spans="1:6" x14ac:dyDescent="0.25">
      <c r="A32" s="28">
        <v>1996</v>
      </c>
      <c r="B32" s="29"/>
      <c r="C32" s="71">
        <f t="shared" si="1"/>
        <v>0</v>
      </c>
      <c r="D32" s="29">
        <v>49.722991689750693</v>
      </c>
      <c r="E32" s="31"/>
      <c r="F32" s="76">
        <f t="shared" si="0"/>
        <v>0</v>
      </c>
    </row>
    <row r="33" spans="1:6" x14ac:dyDescent="0.25">
      <c r="A33" s="3">
        <v>1997</v>
      </c>
      <c r="B33" s="24">
        <f>'Total Plant'!B33-'Subtotal Production'!B33-'Subtotal Trans'!B33-Distribution!B33</f>
        <v>106689096.99999994</v>
      </c>
      <c r="C33" s="75">
        <f t="shared" si="1"/>
        <v>106689096.99999994</v>
      </c>
      <c r="D33" s="10">
        <v>50.96952908587258</v>
      </c>
      <c r="E33" s="17">
        <f>D8</f>
        <v>12.742382271468145</v>
      </c>
      <c r="F33" s="56">
        <f>IF(E33="",C33*$D$51/D33,C33*$D$51/E33)</f>
        <v>837277478.63043427</v>
      </c>
    </row>
    <row r="34" spans="1:6" x14ac:dyDescent="0.25">
      <c r="A34" s="3">
        <v>1998</v>
      </c>
      <c r="B34" s="14"/>
      <c r="C34" s="56"/>
      <c r="D34" s="10">
        <v>52.21606648199446</v>
      </c>
      <c r="E34" s="17"/>
      <c r="F34" s="56">
        <f t="shared" ref="F34:F51" si="2">IF(E34="",C34*$D$51/D34,C34*$D$51/E34)</f>
        <v>0</v>
      </c>
    </row>
    <row r="35" spans="1:6" x14ac:dyDescent="0.25">
      <c r="A35" s="3">
        <v>1999</v>
      </c>
      <c r="B35" s="14">
        <f>'Total Plant'!B35-'Subtotal Production'!B35-'Subtotal Trans'!B35-Distribution!B35</f>
        <v>120437060.83999978</v>
      </c>
      <c r="C35" s="56">
        <f>B35-B33</f>
        <v>13747963.83999984</v>
      </c>
      <c r="D35" s="10">
        <v>52.493074792243767</v>
      </c>
      <c r="E35" s="17">
        <f>(D34+D35)/2</f>
        <v>52.35457063711911</v>
      </c>
      <c r="F35" s="56">
        <f t="shared" si="2"/>
        <v>26259338.339893878</v>
      </c>
    </row>
    <row r="36" spans="1:6" x14ac:dyDescent="0.25">
      <c r="A36" s="3">
        <v>2000</v>
      </c>
      <c r="B36" s="14">
        <f>'Total Plant'!B36-'Subtotal Production'!B36-'Subtotal Trans'!B36-Distribution!B36</f>
        <v>118513259.88999981</v>
      </c>
      <c r="C36" s="56">
        <f t="shared" ref="C36:C51" si="3">B36-B35</f>
        <v>-1923800.9499999732</v>
      </c>
      <c r="D36" s="10">
        <v>54.847645429362878</v>
      </c>
      <c r="E36" s="17"/>
      <c r="F36" s="14">
        <f>'Total Plant'!F36-'Subtotal Production'!F36-'Subtotal Trans'!F36-Distribution!F36</f>
        <v>-3357022.3955374118</v>
      </c>
    </row>
    <row r="37" spans="1:6" x14ac:dyDescent="0.25">
      <c r="A37" s="3">
        <v>2001</v>
      </c>
      <c r="B37" s="29">
        <f>'Total Plant'!B37-'Subtotal Production'!B37-'Subtotal Trans'!B37-Distribution!B37</f>
        <v>120980332.27000006</v>
      </c>
      <c r="C37" s="76">
        <f t="shared" si="3"/>
        <v>2467072.3800002486</v>
      </c>
      <c r="D37" s="10">
        <v>56.50969529085873</v>
      </c>
      <c r="E37" s="17"/>
      <c r="F37" s="56">
        <f t="shared" si="2"/>
        <v>4365750.633235734</v>
      </c>
    </row>
    <row r="38" spans="1:6" x14ac:dyDescent="0.25">
      <c r="A38" s="23">
        <v>2002</v>
      </c>
      <c r="B38" s="14">
        <f>'Total Plant'!B38-'Subtotal Production'!B38-'Subtotal Trans'!B38-Distribution!B38</f>
        <v>137385149.25994322</v>
      </c>
      <c r="C38" s="75">
        <f t="shared" si="3"/>
        <v>16404816.989943162</v>
      </c>
      <c r="D38" s="24">
        <v>57.61772853185596</v>
      </c>
      <c r="E38" s="26"/>
      <c r="F38" s="75">
        <f t="shared" si="2"/>
        <v>28471821.795045581</v>
      </c>
    </row>
    <row r="39" spans="1:6" x14ac:dyDescent="0.25">
      <c r="A39" s="13">
        <v>2003</v>
      </c>
      <c r="B39" s="14">
        <f>'Total Plant'!B39-'Subtotal Production'!B39-'Subtotal Trans'!B39-Distribution!B39</f>
        <v>146015901.62586302</v>
      </c>
      <c r="C39" s="56">
        <f t="shared" si="3"/>
        <v>8630752.3659197986</v>
      </c>
      <c r="D39" s="14">
        <v>57.61772853185596</v>
      </c>
      <c r="E39" s="27"/>
      <c r="F39" s="56">
        <f t="shared" si="2"/>
        <v>14979334.635081958</v>
      </c>
    </row>
    <row r="40" spans="1:6" x14ac:dyDescent="0.25">
      <c r="A40" s="13">
        <v>2004</v>
      </c>
      <c r="B40" s="14">
        <f>'Total Plant'!B40-'Subtotal Production'!B40-'Subtotal Trans'!B40-Distribution!B40</f>
        <v>146287944.21648777</v>
      </c>
      <c r="C40" s="56">
        <f t="shared" si="3"/>
        <v>272042.59062474966</v>
      </c>
      <c r="D40" s="14">
        <v>63.019390581717452</v>
      </c>
      <c r="E40" s="27"/>
      <c r="F40" s="56">
        <f t="shared" si="2"/>
        <v>431680.77017817419</v>
      </c>
    </row>
    <row r="41" spans="1:6" x14ac:dyDescent="0.25">
      <c r="A41" s="13">
        <v>2005</v>
      </c>
      <c r="B41" s="14">
        <f>'Total Plant'!B41-'Subtotal Production'!B41-'Subtotal Trans'!B41-Distribution!B41</f>
        <v>147733973.81781214</v>
      </c>
      <c r="C41" s="56">
        <f t="shared" si="3"/>
        <v>1446029.6013243794</v>
      </c>
      <c r="D41" s="14">
        <v>67.313019390581715</v>
      </c>
      <c r="E41" s="27"/>
      <c r="F41" s="56">
        <f t="shared" si="2"/>
        <v>2148216.815136218</v>
      </c>
    </row>
    <row r="42" spans="1:6" x14ac:dyDescent="0.25">
      <c r="A42" s="28">
        <v>2006</v>
      </c>
      <c r="B42" s="14">
        <f>'Total Plant'!B42-'Subtotal Production'!B42-'Subtotal Trans'!B42-Distribution!B42</f>
        <v>152309973.0194332</v>
      </c>
      <c r="C42" s="76">
        <f t="shared" si="3"/>
        <v>4575999.2016210556</v>
      </c>
      <c r="D42" s="29">
        <v>72.4376731301939</v>
      </c>
      <c r="E42" s="31"/>
      <c r="F42" s="76">
        <f t="shared" si="2"/>
        <v>6317153.773557175</v>
      </c>
    </row>
    <row r="43" spans="1:6" x14ac:dyDescent="0.25">
      <c r="A43" s="3">
        <v>2007</v>
      </c>
      <c r="B43" s="24">
        <f>'Total Plant'!B43-'Subtotal Production'!B43-'Subtotal Trans'!B43-Distribution!B43</f>
        <v>162266179.39412653</v>
      </c>
      <c r="C43" s="75">
        <f t="shared" si="3"/>
        <v>9956206.3746933341</v>
      </c>
      <c r="D43" s="10">
        <v>78.1163434903047</v>
      </c>
      <c r="E43" s="17"/>
      <c r="F43" s="56">
        <f t="shared" si="2"/>
        <v>12745356.387462035</v>
      </c>
    </row>
    <row r="44" spans="1:6" x14ac:dyDescent="0.25">
      <c r="A44" s="3">
        <v>2008</v>
      </c>
      <c r="B44" s="14">
        <f>'Total Plant'!B44-'Subtotal Production'!B44-'Subtotal Trans'!B44-Distribution!B44</f>
        <v>167937924.41682321</v>
      </c>
      <c r="C44" s="56">
        <f t="shared" si="3"/>
        <v>5671745.0226966739</v>
      </c>
      <c r="D44" s="10">
        <v>87.119113573407205</v>
      </c>
      <c r="E44" s="17"/>
      <c r="F44" s="56">
        <f t="shared" si="2"/>
        <v>6510333.7144467384</v>
      </c>
    </row>
    <row r="45" spans="1:6" x14ac:dyDescent="0.25">
      <c r="A45" s="3">
        <v>2009</v>
      </c>
      <c r="B45" s="14">
        <f>'Total Plant'!B45-'Subtotal Production'!B45-'Subtotal Trans'!B45-Distribution!B45</f>
        <v>168798897.95985007</v>
      </c>
      <c r="C45" s="56">
        <f t="shared" si="3"/>
        <v>860973.54302686453</v>
      </c>
      <c r="D45" s="10">
        <v>84.48753462603878</v>
      </c>
      <c r="E45" s="17"/>
      <c r="F45" s="56">
        <f t="shared" si="2"/>
        <v>1019053.9312547479</v>
      </c>
    </row>
    <row r="46" spans="1:6" x14ac:dyDescent="0.25">
      <c r="A46" s="3">
        <v>2010</v>
      </c>
      <c r="B46" s="14">
        <f>'Total Plant'!B46-'Subtotal Production'!B46-'Subtotal Trans'!B46-Distribution!B46</f>
        <v>169373300.18689784</v>
      </c>
      <c r="C46" s="56">
        <f t="shared" si="3"/>
        <v>574402.22704777122</v>
      </c>
      <c r="D46" s="10">
        <v>88.365650969529085</v>
      </c>
      <c r="E46" s="17"/>
      <c r="F46" s="56">
        <f t="shared" si="2"/>
        <v>650028.85255249345</v>
      </c>
    </row>
    <row r="47" spans="1:6" x14ac:dyDescent="0.25">
      <c r="A47" s="3">
        <v>2011</v>
      </c>
      <c r="B47" s="29">
        <f>'Total Plant'!B47-'Subtotal Production'!B47-'Subtotal Trans'!B47-Distribution!B47</f>
        <v>174313797.45229965</v>
      </c>
      <c r="C47" s="76">
        <f t="shared" si="3"/>
        <v>4940497.2654018104</v>
      </c>
      <c r="D47" s="10">
        <v>92.659279778393355</v>
      </c>
      <c r="E47" s="17"/>
      <c r="F47" s="56">
        <f t="shared" si="2"/>
        <v>5331896.8992826715</v>
      </c>
    </row>
    <row r="48" spans="1:6" x14ac:dyDescent="0.25">
      <c r="A48" s="23">
        <v>2012</v>
      </c>
      <c r="B48" s="14">
        <f>'Total Plant'!B48-'Subtotal Production'!B48-'Subtotal Trans'!B48-Distribution!B48</f>
        <v>180390167.88995728</v>
      </c>
      <c r="C48" s="75">
        <f t="shared" si="3"/>
        <v>6076370.4376576245</v>
      </c>
      <c r="D48" s="24">
        <v>94.45983379501385</v>
      </c>
      <c r="E48" s="26"/>
      <c r="F48" s="75">
        <f t="shared" si="2"/>
        <v>6432755.800570095</v>
      </c>
    </row>
    <row r="49" spans="1:6" x14ac:dyDescent="0.25">
      <c r="A49" s="13">
        <v>2013</v>
      </c>
      <c r="B49" s="14">
        <f>'Total Plant'!B49-'Subtotal Production'!B49-'Subtotal Trans'!B49-Distribution!B49</f>
        <v>183112594.30801719</v>
      </c>
      <c r="C49" s="56">
        <f t="shared" si="3"/>
        <v>2722426.4180599153</v>
      </c>
      <c r="D49" s="14">
        <v>96.260387811634345</v>
      </c>
      <c r="E49" s="27"/>
      <c r="F49" s="56">
        <f t="shared" si="2"/>
        <v>2828189.7465313077</v>
      </c>
    </row>
    <row r="50" spans="1:6" x14ac:dyDescent="0.25">
      <c r="A50" s="13">
        <v>2014</v>
      </c>
      <c r="B50" s="14">
        <f>'Total Plant'!B50-'Subtotal Production'!B50-'Subtotal Trans'!B50-Distribution!B50</f>
        <v>184563204.7464208</v>
      </c>
      <c r="C50" s="56">
        <f t="shared" si="3"/>
        <v>1450610.4384036064</v>
      </c>
      <c r="D50" s="14">
        <v>98.61495844875347</v>
      </c>
      <c r="E50" s="27"/>
      <c r="F50" s="56">
        <f t="shared" si="2"/>
        <v>1470984.1805160164</v>
      </c>
    </row>
    <row r="51" spans="1:6" x14ac:dyDescent="0.25">
      <c r="A51" s="28">
        <v>2015</v>
      </c>
      <c r="B51" s="29">
        <f>'Total Plant'!B51-'Subtotal Production'!B51-'Subtotal Trans'!B51-Distribution!B51</f>
        <v>190163650.32165644</v>
      </c>
      <c r="C51" s="76">
        <f t="shared" si="3"/>
        <v>5600445.575235635</v>
      </c>
      <c r="D51" s="29">
        <v>100</v>
      </c>
      <c r="E51" s="31"/>
      <c r="F51" s="76">
        <f t="shared" si="2"/>
        <v>5600445.575235635</v>
      </c>
    </row>
    <row r="52" spans="1:6" x14ac:dyDescent="0.25">
      <c r="A52" s="1" t="s">
        <v>2</v>
      </c>
      <c r="B52" s="22">
        <f>B51</f>
        <v>190163650.32165644</v>
      </c>
      <c r="C52" s="1"/>
      <c r="D52" s="1"/>
      <c r="E52" s="1"/>
      <c r="F52" s="35">
        <f>SUM(F3:F51)</f>
        <v>959482798.08487749</v>
      </c>
    </row>
    <row r="53" spans="1:6" x14ac:dyDescent="0.25">
      <c r="A53" s="74" t="s">
        <v>93</v>
      </c>
      <c r="B53" s="21"/>
      <c r="C53" s="11"/>
    </row>
    <row r="54" spans="1:6" x14ac:dyDescent="0.25">
      <c r="A54" s="68" t="s">
        <v>69</v>
      </c>
      <c r="B54" s="21"/>
    </row>
    <row r="55" spans="1:6" x14ac:dyDescent="0.25">
      <c r="A55" s="68" t="s">
        <v>91</v>
      </c>
      <c r="B55" s="21"/>
    </row>
    <row r="56" spans="1:6" x14ac:dyDescent="0.25">
      <c r="A56" s="68" t="s">
        <v>83</v>
      </c>
      <c r="B56" s="21"/>
    </row>
    <row r="57" spans="1:6" x14ac:dyDescent="0.25">
      <c r="A57" s="68" t="s">
        <v>82</v>
      </c>
      <c r="B57" s="21"/>
    </row>
    <row r="58" spans="1:6" x14ac:dyDescent="0.25">
      <c r="B58" s="21"/>
    </row>
    <row r="59" spans="1:6" x14ac:dyDescent="0.25">
      <c r="B59" s="21"/>
    </row>
    <row r="60" spans="1:6" x14ac:dyDescent="0.25">
      <c r="B60" s="21"/>
    </row>
    <row r="61" spans="1:6" x14ac:dyDescent="0.25">
      <c r="B61" s="21"/>
    </row>
    <row r="62" spans="1:6" x14ac:dyDescent="0.25">
      <c r="B62" s="21"/>
    </row>
    <row r="63" spans="1:6" x14ac:dyDescent="0.25">
      <c r="B63" s="21"/>
    </row>
    <row r="64" spans="1:6" x14ac:dyDescent="0.25">
      <c r="B64" s="21"/>
    </row>
    <row r="65" spans="2:2" x14ac:dyDescent="0.25">
      <c r="B65" s="21"/>
    </row>
    <row r="66" spans="2:2" x14ac:dyDescent="0.25">
      <c r="B66" s="21"/>
    </row>
    <row r="67" spans="2:2" x14ac:dyDescent="0.25">
      <c r="B67" s="21"/>
    </row>
    <row r="68" spans="2:2" x14ac:dyDescent="0.25">
      <c r="B68" s="21"/>
    </row>
    <row r="69" spans="2:2" x14ac:dyDescent="0.25">
      <c r="B69" s="21"/>
    </row>
    <row r="70" spans="2:2" x14ac:dyDescent="0.25">
      <c r="B70" s="21"/>
    </row>
    <row r="71" spans="2:2" x14ac:dyDescent="0.25">
      <c r="B71" s="21"/>
    </row>
    <row r="72" spans="2:2" x14ac:dyDescent="0.25">
      <c r="B72" s="21"/>
    </row>
  </sheetData>
  <pageMargins left="0.70866141732283505" right="0.70866141732283505" top="0.74803149606299202" bottom="0.74803149606299202" header="0.31496062992126" footer="0.31496062992126"/>
  <pageSetup scale="77" orientation="portrait" r:id="rId1"/>
  <headerFooter>
    <oddHeader>&amp;R&amp;"Franklin Gothic Book,Bold"&amp;10PUB-V-1 - ATTACHMENT 1
NLH Amended General Rate Application
Page 12 of 13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110" zoomScaleNormal="110" workbookViewId="0">
      <selection activeCell="A9" sqref="A9"/>
    </sheetView>
  </sheetViews>
  <sheetFormatPr defaultRowHeight="15.75" x14ac:dyDescent="0.25"/>
  <cols>
    <col min="1" max="1" width="14.875" customWidth="1"/>
    <col min="2" max="2" width="20.625" customWidth="1"/>
    <col min="3" max="3" width="12.625" customWidth="1"/>
    <col min="4" max="4" width="10.625" customWidth="1"/>
    <col min="5" max="5" width="14.625" customWidth="1"/>
    <col min="6" max="6" width="12.625" customWidth="1"/>
    <col min="7" max="11" width="14.625" customWidth="1"/>
  </cols>
  <sheetData>
    <row r="1" spans="1:7" ht="18.75" x14ac:dyDescent="0.3">
      <c r="A1" s="2" t="s">
        <v>3</v>
      </c>
    </row>
    <row r="2" spans="1:7" x14ac:dyDescent="0.25">
      <c r="A2" s="3" t="s">
        <v>0</v>
      </c>
      <c r="B2" s="21" t="s">
        <v>75</v>
      </c>
      <c r="C2" s="3"/>
      <c r="D2" s="4"/>
      <c r="E2" s="4"/>
      <c r="F2" s="3"/>
      <c r="G2" s="12"/>
    </row>
    <row r="3" spans="1:7" x14ac:dyDescent="0.25">
      <c r="A3" s="13">
        <v>1967</v>
      </c>
      <c r="B3" s="16">
        <v>0</v>
      </c>
      <c r="C3" s="11"/>
      <c r="D3" s="10"/>
      <c r="E3" s="10"/>
      <c r="F3" s="11"/>
      <c r="G3" s="3"/>
    </row>
    <row r="4" spans="1:7" x14ac:dyDescent="0.25">
      <c r="A4" s="13">
        <v>1968</v>
      </c>
      <c r="B4" s="14"/>
      <c r="C4" s="11"/>
      <c r="D4" s="10"/>
      <c r="E4" s="10"/>
      <c r="F4" s="11"/>
      <c r="G4" s="3"/>
    </row>
    <row r="5" spans="1:7" x14ac:dyDescent="0.25">
      <c r="A5" s="13">
        <v>1969</v>
      </c>
      <c r="B5" s="14"/>
      <c r="C5" s="11"/>
      <c r="D5" s="10"/>
      <c r="E5" s="10"/>
      <c r="F5" s="11"/>
      <c r="G5" s="3"/>
    </row>
    <row r="6" spans="1:7" x14ac:dyDescent="0.25">
      <c r="A6" s="13">
        <v>1970</v>
      </c>
      <c r="B6" s="14"/>
      <c r="C6" s="11"/>
      <c r="D6" s="10"/>
      <c r="E6" s="10"/>
      <c r="F6" s="11"/>
      <c r="G6" s="3"/>
    </row>
    <row r="7" spans="1:7" x14ac:dyDescent="0.25">
      <c r="A7" s="13">
        <v>1971</v>
      </c>
      <c r="B7" s="14"/>
      <c r="C7" s="11"/>
      <c r="D7" s="10"/>
      <c r="E7" s="10"/>
      <c r="F7" s="11"/>
      <c r="G7" s="3"/>
    </row>
    <row r="8" spans="1:7" x14ac:dyDescent="0.25">
      <c r="A8" s="13">
        <v>1972</v>
      </c>
      <c r="B8" s="14"/>
      <c r="C8" s="11"/>
      <c r="D8" s="10"/>
      <c r="E8" s="10"/>
      <c r="F8" s="11"/>
      <c r="G8" s="3"/>
    </row>
    <row r="9" spans="1:7" x14ac:dyDescent="0.25">
      <c r="A9" s="13">
        <v>1973</v>
      </c>
      <c r="B9" s="14"/>
      <c r="C9" s="11"/>
      <c r="D9" s="10"/>
      <c r="E9" s="10"/>
      <c r="F9" s="11"/>
      <c r="G9" s="3"/>
    </row>
    <row r="10" spans="1:7" x14ac:dyDescent="0.25">
      <c r="A10" s="13">
        <v>1974</v>
      </c>
      <c r="B10" s="14"/>
      <c r="C10" s="11"/>
      <c r="D10" s="10"/>
      <c r="E10" s="10"/>
      <c r="F10" s="11"/>
      <c r="G10" s="3"/>
    </row>
    <row r="11" spans="1:7" x14ac:dyDescent="0.25">
      <c r="A11" s="13">
        <v>1975</v>
      </c>
      <c r="B11" s="14"/>
      <c r="C11" s="11"/>
      <c r="D11" s="10"/>
      <c r="E11" s="10"/>
      <c r="F11" s="11"/>
      <c r="G11" s="3"/>
    </row>
    <row r="12" spans="1:7" x14ac:dyDescent="0.25">
      <c r="A12" s="13">
        <v>1976</v>
      </c>
      <c r="B12" s="14"/>
      <c r="C12" s="11"/>
      <c r="D12" s="10"/>
      <c r="E12" s="10"/>
      <c r="F12" s="11"/>
      <c r="G12" s="3"/>
    </row>
    <row r="13" spans="1:7" x14ac:dyDescent="0.25">
      <c r="A13" s="13">
        <v>1977</v>
      </c>
      <c r="B13" s="14"/>
      <c r="C13" s="11"/>
      <c r="D13" s="10"/>
      <c r="E13" s="10"/>
      <c r="F13" s="11"/>
      <c r="G13" s="3"/>
    </row>
    <row r="14" spans="1:7" x14ac:dyDescent="0.25">
      <c r="A14" s="13">
        <v>1978</v>
      </c>
      <c r="B14" s="14"/>
      <c r="C14" s="11"/>
      <c r="D14" s="10"/>
      <c r="E14" s="10"/>
      <c r="F14" s="11"/>
      <c r="G14" s="3"/>
    </row>
    <row r="15" spans="1:7" x14ac:dyDescent="0.25">
      <c r="A15" s="13">
        <v>1979</v>
      </c>
      <c r="B15" s="14"/>
      <c r="C15" s="11"/>
      <c r="D15" s="10"/>
      <c r="E15" s="10"/>
      <c r="F15" s="11"/>
      <c r="G15" s="3"/>
    </row>
    <row r="16" spans="1:7" x14ac:dyDescent="0.25">
      <c r="A16" s="13">
        <v>1980</v>
      </c>
      <c r="B16" s="14"/>
      <c r="C16" s="11"/>
      <c r="D16" s="10"/>
      <c r="E16" s="10"/>
      <c r="F16" s="11"/>
      <c r="G16" s="3"/>
    </row>
    <row r="17" spans="1:7" x14ac:dyDescent="0.25">
      <c r="A17" s="13">
        <v>1981</v>
      </c>
      <c r="B17" s="14"/>
      <c r="C17" s="11"/>
      <c r="D17" s="10"/>
      <c r="E17" s="10"/>
      <c r="F17" s="11"/>
      <c r="G17" s="3"/>
    </row>
    <row r="18" spans="1:7" x14ac:dyDescent="0.25">
      <c r="A18" s="13">
        <v>1982</v>
      </c>
      <c r="B18" s="14"/>
      <c r="C18" s="11"/>
      <c r="D18" s="10"/>
      <c r="E18" s="10"/>
      <c r="F18" s="11"/>
      <c r="G18" s="3"/>
    </row>
    <row r="19" spans="1:7" x14ac:dyDescent="0.25">
      <c r="A19" s="13">
        <v>1983</v>
      </c>
      <c r="B19" s="14"/>
      <c r="C19" s="11"/>
      <c r="D19" s="10"/>
      <c r="E19" s="10"/>
      <c r="F19" s="11"/>
      <c r="G19" s="3"/>
    </row>
    <row r="20" spans="1:7" x14ac:dyDescent="0.25">
      <c r="A20" s="13">
        <v>1984</v>
      </c>
      <c r="B20" s="14"/>
      <c r="C20" s="11"/>
      <c r="D20" s="10"/>
      <c r="E20" s="10"/>
      <c r="F20" s="11"/>
      <c r="G20" s="3"/>
    </row>
    <row r="21" spans="1:7" x14ac:dyDescent="0.25">
      <c r="A21" s="13">
        <v>1985</v>
      </c>
      <c r="B21" s="14"/>
      <c r="C21" s="11"/>
      <c r="D21" s="10"/>
      <c r="E21" s="10"/>
      <c r="F21" s="11"/>
      <c r="G21" s="3"/>
    </row>
    <row r="22" spans="1:7" x14ac:dyDescent="0.25">
      <c r="A22" s="13">
        <v>1986</v>
      </c>
      <c r="B22" s="14"/>
      <c r="C22" s="11"/>
      <c r="D22" s="10"/>
      <c r="E22" s="10"/>
      <c r="F22" s="11"/>
      <c r="G22" s="3"/>
    </row>
    <row r="23" spans="1:7" x14ac:dyDescent="0.25">
      <c r="A23" s="13">
        <v>1987</v>
      </c>
      <c r="B23" s="14"/>
      <c r="C23" s="11"/>
      <c r="D23" s="10"/>
      <c r="E23" s="10"/>
      <c r="F23" s="11"/>
      <c r="G23" s="3"/>
    </row>
    <row r="24" spans="1:7" x14ac:dyDescent="0.25">
      <c r="A24" s="13">
        <v>1988</v>
      </c>
      <c r="B24" s="14"/>
      <c r="C24" s="11"/>
      <c r="D24" s="10"/>
      <c r="E24" s="10"/>
      <c r="F24" s="11"/>
      <c r="G24" s="3"/>
    </row>
    <row r="25" spans="1:7" x14ac:dyDescent="0.25">
      <c r="A25" s="13">
        <v>1989</v>
      </c>
      <c r="B25" s="14"/>
      <c r="C25" s="11"/>
      <c r="D25" s="10"/>
      <c r="E25" s="10"/>
      <c r="F25" s="11"/>
      <c r="G25" s="3"/>
    </row>
    <row r="26" spans="1:7" x14ac:dyDescent="0.25">
      <c r="A26" s="13">
        <v>1990</v>
      </c>
      <c r="B26" s="14"/>
      <c r="C26" s="11"/>
      <c r="D26" s="10"/>
      <c r="E26" s="10"/>
      <c r="F26" s="11"/>
      <c r="G26" s="3"/>
    </row>
    <row r="27" spans="1:7" x14ac:dyDescent="0.25">
      <c r="A27" s="13">
        <v>1991</v>
      </c>
      <c r="B27" s="14"/>
      <c r="C27" s="11"/>
      <c r="D27" s="10"/>
      <c r="E27" s="10"/>
      <c r="F27" s="11"/>
      <c r="G27" s="3"/>
    </row>
    <row r="28" spans="1:7" x14ac:dyDescent="0.25">
      <c r="A28" s="13">
        <v>1992</v>
      </c>
      <c r="B28" s="14"/>
      <c r="C28" s="11"/>
      <c r="D28" s="10"/>
      <c r="E28" s="10"/>
      <c r="F28" s="11"/>
      <c r="G28" s="3"/>
    </row>
    <row r="29" spans="1:7" x14ac:dyDescent="0.25">
      <c r="A29" s="13">
        <v>1993</v>
      </c>
      <c r="B29" s="14"/>
      <c r="C29" s="11"/>
      <c r="D29" s="10"/>
      <c r="E29" s="10"/>
      <c r="F29" s="11"/>
      <c r="G29" s="3"/>
    </row>
    <row r="30" spans="1:7" x14ac:dyDescent="0.25">
      <c r="A30" s="13">
        <v>1994</v>
      </c>
      <c r="B30" s="21"/>
      <c r="C30" s="11"/>
      <c r="D30" s="10"/>
      <c r="E30" s="10"/>
      <c r="F30" s="11"/>
      <c r="G30" s="3"/>
    </row>
    <row r="31" spans="1:7" x14ac:dyDescent="0.25">
      <c r="A31" s="13">
        <v>1995</v>
      </c>
      <c r="B31" s="21"/>
      <c r="C31" s="11"/>
      <c r="D31" s="10"/>
      <c r="E31" s="10"/>
      <c r="F31" s="11"/>
      <c r="G31" s="3"/>
    </row>
    <row r="32" spans="1:7" x14ac:dyDescent="0.25">
      <c r="A32" s="3">
        <v>1996</v>
      </c>
      <c r="B32" s="21"/>
      <c r="C32" s="11"/>
      <c r="D32" s="10"/>
      <c r="E32" s="10"/>
      <c r="F32" s="11"/>
      <c r="G32" s="3"/>
    </row>
    <row r="33" spans="1:7" x14ac:dyDescent="0.25">
      <c r="A33" s="23">
        <v>1997</v>
      </c>
      <c r="B33" s="25">
        <v>1476256747.6191342</v>
      </c>
      <c r="C33" s="11"/>
      <c r="D33" s="10"/>
      <c r="E33" s="10"/>
      <c r="F33" s="11"/>
      <c r="G33" s="3"/>
    </row>
    <row r="34" spans="1:7" x14ac:dyDescent="0.25">
      <c r="A34" s="13">
        <v>1998</v>
      </c>
      <c r="B34" s="21"/>
      <c r="C34" s="11"/>
      <c r="D34" s="10"/>
      <c r="E34" s="10"/>
      <c r="F34" s="11"/>
      <c r="G34" s="3"/>
    </row>
    <row r="35" spans="1:7" x14ac:dyDescent="0.25">
      <c r="A35" s="13">
        <v>1999</v>
      </c>
      <c r="B35" s="21">
        <v>1513598868.0112917</v>
      </c>
      <c r="C35" s="11"/>
      <c r="D35" s="10"/>
      <c r="E35" s="10"/>
      <c r="F35" s="11"/>
      <c r="G35" s="3"/>
    </row>
    <row r="36" spans="1:7" x14ac:dyDescent="0.25">
      <c r="A36" s="13">
        <v>2000</v>
      </c>
      <c r="B36" s="21">
        <v>1497994910.7591879</v>
      </c>
      <c r="C36" s="11"/>
      <c r="D36" s="10"/>
      <c r="E36" s="10"/>
      <c r="F36" s="11"/>
      <c r="G36" s="3"/>
    </row>
    <row r="37" spans="1:7" x14ac:dyDescent="0.25">
      <c r="A37" s="28">
        <v>2001</v>
      </c>
      <c r="B37" s="30">
        <v>1526457367.301945</v>
      </c>
      <c r="C37" s="11"/>
      <c r="D37" s="10"/>
      <c r="E37" s="5"/>
      <c r="F37" s="11"/>
    </row>
    <row r="38" spans="1:7" x14ac:dyDescent="0.25">
      <c r="A38" s="3">
        <v>2002</v>
      </c>
      <c r="B38" s="21">
        <v>1569371047.6078451</v>
      </c>
      <c r="C38" s="11"/>
      <c r="D38" s="10"/>
      <c r="E38" s="5"/>
      <c r="F38" s="11"/>
    </row>
    <row r="39" spans="1:7" x14ac:dyDescent="0.25">
      <c r="A39" s="3">
        <v>2003</v>
      </c>
      <c r="B39" s="21">
        <v>1654700381.2835991</v>
      </c>
      <c r="C39" s="11"/>
      <c r="D39" s="10"/>
      <c r="E39" s="5"/>
      <c r="F39" s="11"/>
    </row>
    <row r="40" spans="1:7" x14ac:dyDescent="0.25">
      <c r="A40" s="3">
        <v>2004</v>
      </c>
      <c r="B40" s="21">
        <v>1726272705.4785559</v>
      </c>
      <c r="C40" s="11"/>
      <c r="D40" s="10"/>
      <c r="E40" s="5"/>
      <c r="F40" s="11"/>
    </row>
    <row r="41" spans="1:7" x14ac:dyDescent="0.25">
      <c r="A41" s="3">
        <v>2005</v>
      </c>
      <c r="B41" s="21">
        <v>1742563922.2379022</v>
      </c>
      <c r="C41" s="11"/>
      <c r="D41" s="10"/>
      <c r="E41" s="5"/>
      <c r="F41" s="11"/>
    </row>
    <row r="42" spans="1:7" x14ac:dyDescent="0.25">
      <c r="A42" s="3">
        <v>2006</v>
      </c>
      <c r="B42" s="21">
        <v>1766905757.0070913</v>
      </c>
      <c r="C42" s="11"/>
      <c r="D42" s="10"/>
      <c r="E42" s="5"/>
      <c r="F42" s="11"/>
    </row>
    <row r="43" spans="1:7" x14ac:dyDescent="0.25">
      <c r="A43" s="23">
        <v>2007</v>
      </c>
      <c r="B43" s="25">
        <v>1799889303.112411</v>
      </c>
      <c r="C43" s="11"/>
      <c r="D43" s="10"/>
      <c r="E43" s="5"/>
      <c r="F43" s="11"/>
    </row>
    <row r="44" spans="1:7" x14ac:dyDescent="0.25">
      <c r="A44" s="13">
        <v>2008</v>
      </c>
      <c r="B44" s="21">
        <v>1824769016.9255729</v>
      </c>
      <c r="C44" s="11"/>
      <c r="D44" s="10"/>
      <c r="E44" s="5"/>
      <c r="F44" s="11"/>
    </row>
    <row r="45" spans="1:7" x14ac:dyDescent="0.25">
      <c r="A45" s="13">
        <v>2009</v>
      </c>
      <c r="B45" s="21">
        <v>1849889456.0001833</v>
      </c>
      <c r="C45" s="11"/>
      <c r="D45" s="10"/>
      <c r="E45" s="5"/>
      <c r="F45" s="11"/>
    </row>
    <row r="46" spans="1:7" x14ac:dyDescent="0.25">
      <c r="A46" s="13">
        <v>2010</v>
      </c>
      <c r="B46" s="21">
        <v>1876979604.6545093</v>
      </c>
      <c r="C46" s="11"/>
      <c r="D46" s="10"/>
      <c r="E46" s="5"/>
      <c r="F46" s="11"/>
    </row>
    <row r="47" spans="1:7" x14ac:dyDescent="0.25">
      <c r="A47" s="28">
        <v>2011</v>
      </c>
      <c r="B47" s="30">
        <v>1909259834.8829627</v>
      </c>
      <c r="C47" s="11"/>
      <c r="D47" s="10"/>
      <c r="E47" s="5"/>
      <c r="F47" s="11"/>
    </row>
    <row r="48" spans="1:7" x14ac:dyDescent="0.25">
      <c r="A48" s="3">
        <v>2012</v>
      </c>
      <c r="B48" s="21">
        <v>1944608937.2922778</v>
      </c>
      <c r="C48" s="11"/>
      <c r="D48" s="10"/>
      <c r="E48" s="5"/>
      <c r="F48" s="11"/>
    </row>
    <row r="49" spans="1:6" x14ac:dyDescent="0.25">
      <c r="A49" s="3">
        <v>2013</v>
      </c>
      <c r="B49" s="21">
        <v>1985669100.6071177</v>
      </c>
      <c r="C49" s="11"/>
      <c r="D49" s="10"/>
      <c r="E49" s="5"/>
      <c r="F49" s="11"/>
    </row>
    <row r="50" spans="1:6" x14ac:dyDescent="0.25">
      <c r="A50" s="3">
        <v>2014</v>
      </c>
      <c r="B50" s="21">
        <v>2044773508.6450975</v>
      </c>
      <c r="C50" s="11"/>
      <c r="D50" s="10"/>
      <c r="E50" s="5"/>
      <c r="F50" s="11"/>
    </row>
    <row r="51" spans="1:6" x14ac:dyDescent="0.25">
      <c r="A51" s="28">
        <v>2015</v>
      </c>
      <c r="B51" s="30">
        <v>2251193571.9131842</v>
      </c>
      <c r="C51" s="11"/>
      <c r="D51" s="10"/>
      <c r="E51" s="5"/>
      <c r="F51" s="11"/>
    </row>
    <row r="52" spans="1:6" x14ac:dyDescent="0.25">
      <c r="A52" s="1" t="s">
        <v>2</v>
      </c>
      <c r="B52" s="22">
        <f>B51</f>
        <v>2251193571.9131842</v>
      </c>
      <c r="C52" s="1"/>
      <c r="D52" s="1"/>
      <c r="E52" s="1"/>
      <c r="F52" s="7"/>
    </row>
    <row r="53" spans="1:6" x14ac:dyDescent="0.25">
      <c r="A53" s="74" t="s">
        <v>85</v>
      </c>
      <c r="B53" s="21"/>
      <c r="F53" s="6"/>
    </row>
  </sheetData>
  <pageMargins left="0.70866141732283505" right="0.70866141732283505" top="0.74803149606299202" bottom="0.74803149606299202" header="0.31496062992126" footer="0.31496062992126"/>
  <pageSetup scale="85" orientation="portrait" r:id="rId1"/>
  <headerFooter>
    <oddHeader>&amp;R&amp;"Franklin Gothic Book,Bold"&amp;10PUB-V-1 - ATTACHMENT 1
NLH Amended General Rate Application
Page 13 of 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110" zoomScaleNormal="110" workbookViewId="0"/>
  </sheetViews>
  <sheetFormatPr defaultRowHeight="15.75" x14ac:dyDescent="0.25"/>
  <cols>
    <col min="1" max="1" width="10.875" customWidth="1"/>
    <col min="2" max="2" width="12.375" customWidth="1"/>
    <col min="3" max="4" width="14.625" customWidth="1"/>
    <col min="5" max="5" width="12.625" customWidth="1"/>
    <col min="6" max="6" width="15.625" customWidth="1"/>
    <col min="7" max="10" width="14.625" customWidth="1"/>
  </cols>
  <sheetData>
    <row r="1" spans="1:7" ht="18.75" x14ac:dyDescent="0.3">
      <c r="A1" s="2" t="s">
        <v>51</v>
      </c>
    </row>
    <row r="2" spans="1:7" ht="18.75" x14ac:dyDescent="0.3">
      <c r="A2" s="2"/>
    </row>
    <row r="3" spans="1:7" s="52" customFormat="1" x14ac:dyDescent="0.25">
      <c r="A3" s="52" t="s">
        <v>43</v>
      </c>
    </row>
    <row r="4" spans="1:7" s="52" customFormat="1" x14ac:dyDescent="0.25">
      <c r="A4" s="52" t="s">
        <v>44</v>
      </c>
    </row>
    <row r="5" spans="1:7" s="52" customFormat="1" ht="16.5" thickBot="1" x14ac:dyDescent="0.3"/>
    <row r="6" spans="1:7" ht="17.25" thickTop="1" thickBot="1" x14ac:dyDescent="0.3">
      <c r="A6" s="83" t="s">
        <v>35</v>
      </c>
      <c r="B6" s="84"/>
      <c r="C6" s="84"/>
      <c r="D6" s="84"/>
      <c r="E6" s="84"/>
      <c r="F6" s="85"/>
      <c r="G6" s="4"/>
    </row>
    <row r="7" spans="1:7" ht="48" thickBot="1" x14ac:dyDescent="0.3">
      <c r="A7" s="40" t="s">
        <v>53</v>
      </c>
      <c r="B7" s="42" t="s">
        <v>54</v>
      </c>
      <c r="C7" s="43" t="s">
        <v>52</v>
      </c>
      <c r="D7" s="43" t="s">
        <v>55</v>
      </c>
      <c r="E7" s="43" t="s">
        <v>56</v>
      </c>
      <c r="F7" s="41" t="s">
        <v>42</v>
      </c>
      <c r="G7" s="11"/>
    </row>
    <row r="8" spans="1:7" ht="19.5" thickTop="1" x14ac:dyDescent="0.25">
      <c r="A8" s="36">
        <v>2013</v>
      </c>
      <c r="B8" s="44" t="s">
        <v>14</v>
      </c>
      <c r="C8" s="45" t="s">
        <v>19</v>
      </c>
      <c r="D8" s="46">
        <v>1968</v>
      </c>
      <c r="E8" s="47">
        <v>0.14000000000000001</v>
      </c>
      <c r="F8" s="37">
        <f>E8</f>
        <v>0.14000000000000001</v>
      </c>
      <c r="G8" s="21"/>
    </row>
    <row r="9" spans="1:7" x14ac:dyDescent="0.25">
      <c r="A9" s="36">
        <v>2013</v>
      </c>
      <c r="B9" s="44" t="s">
        <v>25</v>
      </c>
      <c r="C9" s="45" t="s">
        <v>24</v>
      </c>
      <c r="D9" s="46">
        <v>1970</v>
      </c>
      <c r="E9" s="47">
        <v>0.36</v>
      </c>
      <c r="F9" s="37">
        <f>F8+E9</f>
        <v>0.5</v>
      </c>
      <c r="G9" s="21"/>
    </row>
    <row r="10" spans="1:7" x14ac:dyDescent="0.25">
      <c r="A10" s="36">
        <v>2013</v>
      </c>
      <c r="B10" s="44" t="s">
        <v>15</v>
      </c>
      <c r="C10" s="45" t="s">
        <v>20</v>
      </c>
      <c r="D10" s="46">
        <v>1975</v>
      </c>
      <c r="E10" s="47">
        <v>0.15</v>
      </c>
      <c r="F10" s="37">
        <f t="shared" ref="F10:F13" si="0">F9+E10</f>
        <v>0.65</v>
      </c>
      <c r="G10" s="21"/>
    </row>
    <row r="11" spans="1:7" x14ac:dyDescent="0.25">
      <c r="A11" s="36">
        <v>2013</v>
      </c>
      <c r="B11" s="44" t="s">
        <v>16</v>
      </c>
      <c r="C11" s="45" t="s">
        <v>21</v>
      </c>
      <c r="D11" s="46">
        <v>1980</v>
      </c>
      <c r="E11" s="47">
        <v>0.15</v>
      </c>
      <c r="F11" s="37">
        <f t="shared" si="0"/>
        <v>0.8</v>
      </c>
      <c r="G11" s="21"/>
    </row>
    <row r="12" spans="1:7" x14ac:dyDescent="0.25">
      <c r="A12" s="36">
        <v>2013</v>
      </c>
      <c r="B12" s="44" t="s">
        <v>17</v>
      </c>
      <c r="C12" s="45" t="s">
        <v>22</v>
      </c>
      <c r="D12" s="46">
        <v>1985</v>
      </c>
      <c r="E12" s="47">
        <v>0.14000000000000001</v>
      </c>
      <c r="F12" s="37">
        <f t="shared" si="0"/>
        <v>0.94000000000000006</v>
      </c>
      <c r="G12" s="21"/>
    </row>
    <row r="13" spans="1:7" ht="16.5" thickBot="1" x14ac:dyDescent="0.3">
      <c r="A13" s="38">
        <v>2013</v>
      </c>
      <c r="B13" s="48" t="s">
        <v>28</v>
      </c>
      <c r="C13" s="49" t="s">
        <v>23</v>
      </c>
      <c r="D13" s="50" t="s">
        <v>27</v>
      </c>
      <c r="E13" s="51">
        <v>0.06</v>
      </c>
      <c r="F13" s="39">
        <f t="shared" si="0"/>
        <v>1</v>
      </c>
      <c r="G13" s="21"/>
    </row>
    <row r="14" spans="1:7" ht="16.5" thickTop="1" x14ac:dyDescent="0.25">
      <c r="A14" s="67" t="s">
        <v>61</v>
      </c>
      <c r="B14" s="21"/>
      <c r="C14" s="62"/>
      <c r="D14" s="63"/>
      <c r="E14" s="33"/>
      <c r="F14" s="64"/>
      <c r="G14" s="21"/>
    </row>
    <row r="15" spans="1:7" x14ac:dyDescent="0.25">
      <c r="A15" s="67" t="s">
        <v>60</v>
      </c>
      <c r="B15" s="21"/>
      <c r="C15" s="62"/>
      <c r="D15" s="63"/>
      <c r="E15" s="33"/>
      <c r="F15" s="64"/>
      <c r="G15" s="21"/>
    </row>
    <row r="16" spans="1:7" x14ac:dyDescent="0.25">
      <c r="A16" s="67" t="s">
        <v>57</v>
      </c>
      <c r="B16" s="21"/>
      <c r="C16" s="62"/>
      <c r="D16" s="63"/>
      <c r="E16" s="33"/>
      <c r="F16" s="64"/>
      <c r="G16" s="21"/>
    </row>
    <row r="17" spans="1:7" x14ac:dyDescent="0.25">
      <c r="A17" s="67" t="s">
        <v>58</v>
      </c>
      <c r="B17" s="21"/>
      <c r="C17" s="62"/>
      <c r="D17" s="63"/>
      <c r="E17" s="33"/>
      <c r="F17" s="64"/>
      <c r="G17" s="21"/>
    </row>
    <row r="18" spans="1:7" x14ac:dyDescent="0.25">
      <c r="A18" s="67"/>
      <c r="B18" s="21"/>
      <c r="C18" s="62"/>
      <c r="D18" s="63"/>
      <c r="E18" s="33"/>
      <c r="F18" s="64"/>
      <c r="G18" s="21"/>
    </row>
    <row r="19" spans="1:7" x14ac:dyDescent="0.25">
      <c r="A19" s="54" t="s">
        <v>49</v>
      </c>
      <c r="B19" s="21"/>
      <c r="C19" s="11"/>
      <c r="D19" s="11"/>
      <c r="E19" s="34"/>
      <c r="F19" s="17"/>
      <c r="G19" s="21"/>
    </row>
    <row r="20" spans="1:7" x14ac:dyDescent="0.25">
      <c r="A20" s="53" t="s">
        <v>34</v>
      </c>
      <c r="B20" s="21"/>
      <c r="C20" s="11"/>
      <c r="D20" s="11"/>
      <c r="E20" s="34"/>
      <c r="F20" s="17"/>
      <c r="G20" s="21"/>
    </row>
    <row r="21" spans="1:7" x14ac:dyDescent="0.25">
      <c r="A21" s="53" t="s">
        <v>45</v>
      </c>
      <c r="B21" s="21"/>
      <c r="C21" s="11"/>
      <c r="D21" s="11"/>
      <c r="E21" s="34"/>
      <c r="F21" s="17"/>
      <c r="G21" s="21"/>
    </row>
    <row r="22" spans="1:7" x14ac:dyDescent="0.25">
      <c r="A22" s="53" t="s">
        <v>87</v>
      </c>
      <c r="B22" s="21"/>
      <c r="C22" s="11"/>
      <c r="D22" s="11"/>
      <c r="E22" s="34"/>
      <c r="F22" s="17"/>
      <c r="G22" s="21"/>
    </row>
    <row r="23" spans="1:7" x14ac:dyDescent="0.25">
      <c r="A23" s="53" t="s">
        <v>50</v>
      </c>
      <c r="B23" s="21"/>
      <c r="C23" s="11"/>
      <c r="D23" s="11"/>
      <c r="E23" s="34"/>
      <c r="F23" s="17"/>
      <c r="G23" s="21"/>
    </row>
    <row r="24" spans="1:7" x14ac:dyDescent="0.25">
      <c r="A24" s="53" t="s">
        <v>46</v>
      </c>
      <c r="B24" s="21"/>
      <c r="C24" s="11"/>
      <c r="D24" s="11"/>
      <c r="E24" s="34"/>
      <c r="F24" s="17"/>
      <c r="G24" s="21"/>
    </row>
    <row r="25" spans="1:7" x14ac:dyDescent="0.25">
      <c r="A25" s="55" t="s">
        <v>59</v>
      </c>
      <c r="B25" s="21"/>
      <c r="C25" s="11"/>
      <c r="D25" s="11"/>
      <c r="E25" s="34"/>
      <c r="F25" s="17"/>
      <c r="G25" s="21"/>
    </row>
    <row r="26" spans="1:7" x14ac:dyDescent="0.25">
      <c r="A26" s="13"/>
      <c r="B26" s="21"/>
      <c r="C26" s="11"/>
      <c r="D26" s="11"/>
      <c r="E26" s="10"/>
      <c r="F26" s="17"/>
      <c r="G26" s="21"/>
    </row>
    <row r="27" spans="1:7" x14ac:dyDescent="0.25">
      <c r="A27" s="65"/>
      <c r="B27" s="65"/>
      <c r="C27" s="65"/>
      <c r="D27" s="65"/>
      <c r="E27" s="65"/>
      <c r="F27" s="65"/>
      <c r="G27" s="21"/>
    </row>
    <row r="28" spans="1:7" x14ac:dyDescent="0.25">
      <c r="A28" s="13"/>
      <c r="B28" s="21"/>
      <c r="C28" s="62"/>
      <c r="D28" s="63"/>
      <c r="E28" s="33"/>
      <c r="F28" s="64"/>
      <c r="G28" s="21"/>
    </row>
    <row r="29" spans="1:7" x14ac:dyDescent="0.25">
      <c r="A29" s="13"/>
      <c r="B29" s="21"/>
      <c r="C29" s="62"/>
      <c r="D29" s="63"/>
      <c r="E29" s="33"/>
      <c r="F29" s="64"/>
      <c r="G29" s="21"/>
    </row>
    <row r="30" spans="1:7" x14ac:dyDescent="0.25">
      <c r="A30" s="13"/>
      <c r="B30" s="21"/>
      <c r="C30" s="62"/>
      <c r="D30" s="63"/>
      <c r="E30" s="33"/>
      <c r="F30" s="64"/>
      <c r="G30" s="21"/>
    </row>
    <row r="31" spans="1:7" x14ac:dyDescent="0.25">
      <c r="A31" s="13"/>
      <c r="B31" s="21"/>
      <c r="C31" s="62"/>
      <c r="D31" s="63"/>
      <c r="E31" s="33"/>
      <c r="F31" s="64"/>
      <c r="G31" s="21"/>
    </row>
    <row r="32" spans="1:7" x14ac:dyDescent="0.25">
      <c r="A32" s="13"/>
      <c r="B32" s="21"/>
      <c r="C32" s="62"/>
      <c r="D32" s="63"/>
      <c r="E32" s="33"/>
      <c r="F32" s="64"/>
      <c r="G32" s="21"/>
    </row>
    <row r="33" spans="1:7" x14ac:dyDescent="0.25">
      <c r="A33" s="13"/>
      <c r="B33" s="21"/>
      <c r="C33" s="62"/>
      <c r="D33" s="63"/>
      <c r="E33" s="33"/>
      <c r="F33" s="64"/>
      <c r="G33" s="21"/>
    </row>
    <row r="34" spans="1:7" x14ac:dyDescent="0.25">
      <c r="A34" s="13"/>
      <c r="B34" s="21"/>
      <c r="C34" s="62"/>
      <c r="D34" s="63"/>
      <c r="E34" s="33"/>
      <c r="F34" s="64"/>
      <c r="G34" s="21"/>
    </row>
    <row r="35" spans="1:7" x14ac:dyDescent="0.25">
      <c r="A35" s="54"/>
      <c r="B35" s="21"/>
      <c r="C35" s="11"/>
      <c r="D35" s="11"/>
      <c r="E35" s="10"/>
      <c r="F35" s="17"/>
      <c r="G35" s="21"/>
    </row>
    <row r="36" spans="1:7" x14ac:dyDescent="0.25">
      <c r="A36" s="53"/>
      <c r="B36" s="21"/>
      <c r="C36" s="11"/>
      <c r="D36" s="11"/>
      <c r="E36" s="10"/>
      <c r="F36" s="17"/>
      <c r="G36" s="21"/>
    </row>
    <row r="37" spans="1:7" x14ac:dyDescent="0.25">
      <c r="A37" s="53"/>
      <c r="B37" s="21"/>
      <c r="C37" s="11"/>
      <c r="D37" s="11"/>
      <c r="E37" s="10"/>
      <c r="F37" s="17"/>
      <c r="G37" s="21"/>
    </row>
    <row r="38" spans="1:7" x14ac:dyDescent="0.25">
      <c r="A38" s="53"/>
      <c r="B38" s="21"/>
      <c r="C38" s="11"/>
      <c r="D38" s="11"/>
      <c r="E38" s="10"/>
      <c r="F38" s="17"/>
      <c r="G38" s="21"/>
    </row>
    <row r="39" spans="1:7" x14ac:dyDescent="0.25">
      <c r="A39" s="53"/>
      <c r="B39" s="21"/>
      <c r="C39" s="11"/>
      <c r="D39" s="11"/>
      <c r="E39" s="10"/>
      <c r="F39" s="17"/>
      <c r="G39" s="21"/>
    </row>
    <row r="40" spans="1:7" x14ac:dyDescent="0.25">
      <c r="A40" s="53"/>
      <c r="B40" s="21"/>
      <c r="C40" s="11"/>
      <c r="D40" s="11"/>
      <c r="E40" s="10"/>
      <c r="F40" s="17"/>
      <c r="G40" s="21"/>
    </row>
    <row r="41" spans="1:7" x14ac:dyDescent="0.25">
      <c r="A41" s="53"/>
      <c r="B41" s="21"/>
      <c r="C41" s="11"/>
      <c r="D41" s="11"/>
      <c r="E41" s="10"/>
      <c r="F41" s="17"/>
      <c r="G41" s="21"/>
    </row>
    <row r="42" spans="1:7" x14ac:dyDescent="0.25">
      <c r="A42" s="53"/>
      <c r="B42" s="21"/>
      <c r="C42" s="11"/>
      <c r="D42" s="11"/>
      <c r="E42" s="10"/>
      <c r="F42" s="17"/>
      <c r="G42" s="21"/>
    </row>
    <row r="43" spans="1:7" x14ac:dyDescent="0.25">
      <c r="A43" s="55"/>
      <c r="B43" s="21"/>
      <c r="C43" s="11"/>
      <c r="D43" s="11"/>
      <c r="E43" s="10"/>
      <c r="F43" s="17"/>
      <c r="G43" s="21"/>
    </row>
    <row r="44" spans="1:7" x14ac:dyDescent="0.25">
      <c r="A44" s="53"/>
      <c r="B44" s="21"/>
      <c r="C44" s="11"/>
      <c r="D44" s="11"/>
      <c r="E44" s="10"/>
      <c r="F44" s="17"/>
      <c r="G44" s="21"/>
    </row>
    <row r="45" spans="1:7" x14ac:dyDescent="0.25">
      <c r="A45" s="53"/>
      <c r="B45" s="21"/>
      <c r="C45" s="11"/>
      <c r="D45" s="11"/>
      <c r="E45" s="10"/>
      <c r="F45" s="17"/>
      <c r="G45" s="21"/>
    </row>
    <row r="46" spans="1:7" x14ac:dyDescent="0.25">
      <c r="A46" s="53"/>
      <c r="B46" s="21"/>
      <c r="C46" s="11"/>
      <c r="D46" s="11"/>
      <c r="E46" s="10"/>
      <c r="F46" s="17"/>
      <c r="G46" s="21"/>
    </row>
    <row r="47" spans="1:7" x14ac:dyDescent="0.25">
      <c r="A47" s="53"/>
      <c r="B47" s="21"/>
      <c r="C47" s="11"/>
      <c r="D47" s="11"/>
      <c r="E47" s="10"/>
      <c r="F47" s="17"/>
      <c r="G47" s="21"/>
    </row>
    <row r="48" spans="1:7" x14ac:dyDescent="0.25">
      <c r="A48" s="53"/>
      <c r="B48" s="21"/>
      <c r="C48" s="11"/>
      <c r="D48" s="11"/>
      <c r="E48" s="10"/>
      <c r="F48" s="17"/>
      <c r="G48" s="21"/>
    </row>
    <row r="49" spans="1:7" x14ac:dyDescent="0.25">
      <c r="A49" s="66"/>
      <c r="B49" s="21"/>
      <c r="C49" s="11"/>
      <c r="D49" s="11"/>
      <c r="E49" s="10"/>
      <c r="F49" s="17"/>
      <c r="G49" s="21"/>
    </row>
    <row r="50" spans="1:7" x14ac:dyDescent="0.25">
      <c r="A50" s="66"/>
      <c r="B50" s="21"/>
      <c r="C50" s="11"/>
      <c r="D50" s="11"/>
      <c r="E50" s="10"/>
      <c r="F50" s="17"/>
      <c r="G50" s="21"/>
    </row>
    <row r="51" spans="1:7" x14ac:dyDescent="0.25">
      <c r="A51" s="66"/>
      <c r="B51" s="21"/>
      <c r="C51" s="11"/>
      <c r="D51" s="11"/>
      <c r="E51" s="10"/>
      <c r="F51" s="17"/>
      <c r="G51" s="21"/>
    </row>
    <row r="52" spans="1:7" x14ac:dyDescent="0.25">
      <c r="A52" s="15"/>
      <c r="B52" s="21"/>
      <c r="C52" s="11"/>
      <c r="D52" s="11"/>
      <c r="E52" s="10"/>
      <c r="F52" s="17"/>
      <c r="G52" s="21"/>
    </row>
    <row r="53" spans="1:7" x14ac:dyDescent="0.25">
      <c r="A53" s="15"/>
      <c r="B53" s="21"/>
      <c r="C53" s="18"/>
      <c r="D53" s="18"/>
      <c r="E53" s="10"/>
      <c r="F53" s="17"/>
      <c r="G53" s="21"/>
    </row>
    <row r="54" spans="1:7" x14ac:dyDescent="0.25">
      <c r="A54" s="15"/>
      <c r="B54" s="21"/>
      <c r="C54" s="11"/>
      <c r="D54" s="11"/>
      <c r="E54" s="10"/>
      <c r="F54" s="17"/>
      <c r="G54" s="21"/>
    </row>
    <row r="55" spans="1:7" x14ac:dyDescent="0.25">
      <c r="A55" s="15"/>
      <c r="B55" s="21"/>
      <c r="C55" s="11"/>
      <c r="D55" s="11"/>
      <c r="E55" s="10"/>
      <c r="F55" s="17"/>
      <c r="G55" s="21"/>
    </row>
    <row r="56" spans="1:7" x14ac:dyDescent="0.25">
      <c r="A56" s="15"/>
      <c r="B56" s="21"/>
      <c r="C56" s="11"/>
      <c r="D56" s="11"/>
      <c r="E56" s="10"/>
      <c r="F56" s="17"/>
      <c r="G56" s="21"/>
    </row>
    <row r="57" spans="1:7" x14ac:dyDescent="0.25">
      <c r="A57" s="15"/>
      <c r="B57" s="21"/>
      <c r="C57" s="11"/>
      <c r="D57" s="11"/>
      <c r="E57" s="10"/>
      <c r="F57" s="17"/>
      <c r="G57" s="21"/>
    </row>
    <row r="58" spans="1:7" x14ac:dyDescent="0.25">
      <c r="A58" s="15"/>
      <c r="B58" s="21"/>
      <c r="C58" s="11"/>
      <c r="D58" s="11"/>
      <c r="E58" s="10"/>
      <c r="F58" s="17"/>
      <c r="G58" s="21"/>
    </row>
    <row r="59" spans="1:7" x14ac:dyDescent="0.25">
      <c r="A59" s="15"/>
      <c r="B59" s="21"/>
      <c r="C59" s="11"/>
      <c r="D59" s="11"/>
      <c r="E59" s="10"/>
      <c r="F59" s="17"/>
      <c r="G59" s="21"/>
    </row>
    <row r="60" spans="1:7" x14ac:dyDescent="0.25">
      <c r="A60" s="15"/>
      <c r="B60" s="21"/>
      <c r="C60" s="11"/>
      <c r="D60" s="11"/>
      <c r="E60" s="10"/>
      <c r="F60" s="17"/>
      <c r="G60" s="21"/>
    </row>
    <row r="61" spans="1:7" x14ac:dyDescent="0.25">
      <c r="A61" s="15"/>
      <c r="B61" s="21"/>
      <c r="C61" s="11"/>
      <c r="D61" s="11"/>
      <c r="E61" s="10"/>
      <c r="F61" s="17"/>
      <c r="G61" s="21"/>
    </row>
    <row r="62" spans="1:7" x14ac:dyDescent="0.25">
      <c r="A62" s="15"/>
      <c r="B62" s="21"/>
      <c r="C62" s="11"/>
      <c r="D62" s="11"/>
      <c r="E62" s="10"/>
      <c r="F62" s="17"/>
      <c r="G62" s="21"/>
    </row>
    <row r="63" spans="1:7" x14ac:dyDescent="0.25">
      <c r="A63" s="15"/>
      <c r="B63" s="21"/>
      <c r="C63" s="11"/>
      <c r="D63" s="11"/>
      <c r="E63" s="10"/>
      <c r="F63" s="17"/>
      <c r="G63" s="21"/>
    </row>
    <row r="64" spans="1:7" x14ac:dyDescent="0.25">
      <c r="A64" s="15"/>
      <c r="B64" s="21"/>
      <c r="C64" s="11"/>
      <c r="D64" s="11"/>
      <c r="E64" s="10"/>
      <c r="F64" s="17"/>
      <c r="G64" s="21"/>
    </row>
    <row r="65" spans="1:7" x14ac:dyDescent="0.25">
      <c r="A65" s="15"/>
      <c r="B65" s="21"/>
      <c r="C65" s="11"/>
      <c r="D65" s="11"/>
      <c r="E65" s="10"/>
      <c r="F65" s="17"/>
      <c r="G65" s="21"/>
    </row>
    <row r="66" spans="1:7" x14ac:dyDescent="0.25">
      <c r="A66" s="15"/>
      <c r="B66" s="21"/>
      <c r="C66" s="11"/>
      <c r="D66" s="11"/>
      <c r="E66" s="10"/>
      <c r="F66" s="17"/>
      <c r="G66" s="21"/>
    </row>
    <row r="67" spans="1:7" x14ac:dyDescent="0.25">
      <c r="A67" s="15"/>
      <c r="B67" s="21"/>
      <c r="C67" s="11"/>
      <c r="D67" s="11"/>
      <c r="E67" s="10"/>
      <c r="F67" s="17"/>
      <c r="G67" s="21"/>
    </row>
    <row r="68" spans="1:7" x14ac:dyDescent="0.25">
      <c r="A68" s="15"/>
      <c r="B68" s="21"/>
      <c r="C68" s="11"/>
      <c r="D68" s="11"/>
      <c r="E68" s="10"/>
      <c r="F68" s="17"/>
      <c r="G68" s="21"/>
    </row>
    <row r="69" spans="1:7" x14ac:dyDescent="0.25">
      <c r="A69" s="1"/>
      <c r="B69" s="21"/>
      <c r="C69" s="1"/>
      <c r="D69" s="1"/>
      <c r="E69" s="1"/>
      <c r="F69" s="1"/>
      <c r="G69" s="7"/>
    </row>
    <row r="70" spans="1:7" x14ac:dyDescent="0.25">
      <c r="C70" s="11"/>
      <c r="D70" s="11"/>
      <c r="G70" s="6"/>
    </row>
  </sheetData>
  <mergeCells count="1">
    <mergeCell ref="A6:F6"/>
  </mergeCells>
  <pageMargins left="0.7" right="0.7" top="0.75" bottom="0.75" header="0.3" footer="0.3"/>
  <pageSetup orientation="portrait" r:id="rId1"/>
  <headerFooter>
    <oddHeader>&amp;R&amp;"Franklin Gothic Book,Bold"&amp;10PUB-V-1 - ATTACHMENT 1
NLH Amended General Rate Application
Page 2 of 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5" zoomScale="110" zoomScaleNormal="110" workbookViewId="0">
      <selection activeCell="A34" sqref="A34"/>
    </sheetView>
  </sheetViews>
  <sheetFormatPr defaultRowHeight="15.75" x14ac:dyDescent="0.25"/>
  <cols>
    <col min="1" max="1" width="10.875" customWidth="1"/>
    <col min="2" max="2" width="12.375" customWidth="1"/>
    <col min="3" max="4" width="14.625" customWidth="1"/>
    <col min="5" max="5" width="11.875" customWidth="1"/>
    <col min="6" max="6" width="18.625" customWidth="1"/>
    <col min="7" max="10" width="14.625" customWidth="1"/>
  </cols>
  <sheetData>
    <row r="1" spans="1:7" ht="18.75" x14ac:dyDescent="0.3">
      <c r="A1" s="2" t="s">
        <v>33</v>
      </c>
    </row>
    <row r="2" spans="1:7" ht="18.75" x14ac:dyDescent="0.3">
      <c r="A2" s="2"/>
    </row>
    <row r="3" spans="1:7" s="52" customFormat="1" x14ac:dyDescent="0.25">
      <c r="A3" s="52" t="s">
        <v>43</v>
      </c>
    </row>
    <row r="4" spans="1:7" s="52" customFormat="1" x14ac:dyDescent="0.25">
      <c r="A4" s="52" t="s">
        <v>44</v>
      </c>
    </row>
    <row r="5" spans="1:7" ht="16.5" thickBot="1" x14ac:dyDescent="0.3">
      <c r="A5" s="13"/>
      <c r="B5" s="21"/>
      <c r="C5" s="11"/>
      <c r="D5" s="11"/>
      <c r="E5" s="10"/>
      <c r="F5" s="17"/>
      <c r="G5" s="21"/>
    </row>
    <row r="6" spans="1:7" ht="17.25" thickTop="1" thickBot="1" x14ac:dyDescent="0.3">
      <c r="A6" s="83" t="s">
        <v>36</v>
      </c>
      <c r="B6" s="84"/>
      <c r="C6" s="84"/>
      <c r="D6" s="84"/>
      <c r="E6" s="84"/>
      <c r="F6" s="85"/>
      <c r="G6" s="21"/>
    </row>
    <row r="7" spans="1:7" ht="48" thickBot="1" x14ac:dyDescent="0.3">
      <c r="A7" s="40" t="s">
        <v>12</v>
      </c>
      <c r="B7" s="42" t="s">
        <v>13</v>
      </c>
      <c r="C7" s="43" t="s">
        <v>18</v>
      </c>
      <c r="D7" s="43" t="s">
        <v>26</v>
      </c>
      <c r="E7" s="43" t="s">
        <v>40</v>
      </c>
      <c r="F7" s="41" t="s">
        <v>41</v>
      </c>
      <c r="G7" s="21"/>
    </row>
    <row r="8" spans="1:7" ht="19.5" thickTop="1" x14ac:dyDescent="0.25">
      <c r="A8" s="36">
        <v>2013</v>
      </c>
      <c r="B8" s="44" t="s">
        <v>14</v>
      </c>
      <c r="C8" s="45" t="s">
        <v>19</v>
      </c>
      <c r="D8" s="46">
        <v>1968</v>
      </c>
      <c r="E8" s="47">
        <v>0.25</v>
      </c>
      <c r="F8" s="37">
        <f>E8</f>
        <v>0.25</v>
      </c>
      <c r="G8" s="21"/>
    </row>
    <row r="9" spans="1:7" x14ac:dyDescent="0.25">
      <c r="A9" s="36">
        <v>2013</v>
      </c>
      <c r="B9" s="44" t="s">
        <v>25</v>
      </c>
      <c r="C9" s="45" t="s">
        <v>24</v>
      </c>
      <c r="D9" s="46">
        <v>1970</v>
      </c>
      <c r="E9" s="47">
        <v>0.19</v>
      </c>
      <c r="F9" s="37">
        <f>F8+E9</f>
        <v>0.44</v>
      </c>
      <c r="G9" s="21"/>
    </row>
    <row r="10" spans="1:7" x14ac:dyDescent="0.25">
      <c r="A10" s="36">
        <v>2013</v>
      </c>
      <c r="B10" s="44" t="s">
        <v>15</v>
      </c>
      <c r="C10" s="45" t="s">
        <v>20</v>
      </c>
      <c r="D10" s="46">
        <v>1975</v>
      </c>
      <c r="E10" s="47">
        <v>0.14000000000000001</v>
      </c>
      <c r="F10" s="37">
        <f>F9+E10</f>
        <v>0.58000000000000007</v>
      </c>
      <c r="G10" s="21"/>
    </row>
    <row r="11" spans="1:7" x14ac:dyDescent="0.25">
      <c r="A11" s="36">
        <v>2013</v>
      </c>
      <c r="B11" s="44" t="s">
        <v>16</v>
      </c>
      <c r="C11" s="45" t="s">
        <v>21</v>
      </c>
      <c r="D11" s="46">
        <v>1980</v>
      </c>
      <c r="E11" s="47">
        <v>0.09</v>
      </c>
      <c r="F11" s="37">
        <f t="shared" ref="F11:F13" si="0">F10+E11</f>
        <v>0.67</v>
      </c>
      <c r="G11" s="21"/>
    </row>
    <row r="12" spans="1:7" x14ac:dyDescent="0.25">
      <c r="A12" s="36">
        <v>2013</v>
      </c>
      <c r="B12" s="44" t="s">
        <v>17</v>
      </c>
      <c r="C12" s="45" t="s">
        <v>22</v>
      </c>
      <c r="D12" s="46">
        <v>1985</v>
      </c>
      <c r="E12" s="47">
        <v>0.12</v>
      </c>
      <c r="F12" s="37">
        <f t="shared" si="0"/>
        <v>0.79</v>
      </c>
      <c r="G12" s="21"/>
    </row>
    <row r="13" spans="1:7" x14ac:dyDescent="0.25">
      <c r="A13" s="36">
        <v>2013</v>
      </c>
      <c r="B13" s="44" t="s">
        <v>30</v>
      </c>
      <c r="C13" s="45" t="s">
        <v>31</v>
      </c>
      <c r="D13" s="46">
        <v>1990</v>
      </c>
      <c r="E13" s="47">
        <v>0.1</v>
      </c>
      <c r="F13" s="37">
        <f t="shared" si="0"/>
        <v>0.89</v>
      </c>
      <c r="G13" s="21"/>
    </row>
    <row r="14" spans="1:7" ht="16.5" thickBot="1" x14ac:dyDescent="0.3">
      <c r="A14" s="38">
        <v>2013</v>
      </c>
      <c r="B14" s="48" t="s">
        <v>29</v>
      </c>
      <c r="C14" s="49" t="s">
        <v>32</v>
      </c>
      <c r="D14" s="50" t="s">
        <v>27</v>
      </c>
      <c r="E14" s="51">
        <v>0.11</v>
      </c>
      <c r="F14" s="39">
        <f>F13+E14</f>
        <v>1</v>
      </c>
      <c r="G14" s="21"/>
    </row>
    <row r="15" spans="1:7" ht="16.5" thickTop="1" x14ac:dyDescent="0.25">
      <c r="A15" s="67" t="s">
        <v>62</v>
      </c>
      <c r="B15" s="21"/>
      <c r="C15" s="62"/>
      <c r="D15" s="63"/>
      <c r="E15" s="33"/>
      <c r="F15" s="64"/>
      <c r="G15" s="21"/>
    </row>
    <row r="16" spans="1:7" x14ac:dyDescent="0.25">
      <c r="A16" s="67" t="s">
        <v>63</v>
      </c>
      <c r="B16" s="21"/>
      <c r="C16" s="62"/>
      <c r="D16" s="63"/>
      <c r="E16" s="33"/>
      <c r="F16" s="64"/>
      <c r="G16" s="21"/>
    </row>
    <row r="17" spans="1:7" x14ac:dyDescent="0.25">
      <c r="A17" s="67" t="s">
        <v>64</v>
      </c>
      <c r="B17" s="21"/>
      <c r="C17" s="62"/>
      <c r="D17" s="63"/>
      <c r="E17" s="33"/>
      <c r="F17" s="64"/>
      <c r="G17" s="21"/>
    </row>
    <row r="18" spans="1:7" x14ac:dyDescent="0.25">
      <c r="A18" s="67" t="s">
        <v>65</v>
      </c>
      <c r="B18" s="21"/>
      <c r="C18" s="62"/>
      <c r="D18" s="63"/>
      <c r="E18" s="33"/>
      <c r="F18" s="64"/>
      <c r="G18" s="21"/>
    </row>
    <row r="19" spans="1:7" x14ac:dyDescent="0.25">
      <c r="A19" s="13"/>
      <c r="B19" s="21"/>
      <c r="C19" s="62"/>
      <c r="D19" s="63"/>
      <c r="E19" s="33"/>
      <c r="F19" s="64"/>
      <c r="G19" s="21"/>
    </row>
    <row r="20" spans="1:7" x14ac:dyDescent="0.25">
      <c r="A20" s="54" t="s">
        <v>49</v>
      </c>
      <c r="B20" s="21"/>
      <c r="C20" s="11"/>
      <c r="D20" s="11"/>
      <c r="E20" s="10"/>
      <c r="F20" s="17"/>
      <c r="G20" s="21"/>
    </row>
    <row r="21" spans="1:7" x14ac:dyDescent="0.25">
      <c r="A21" s="53" t="s">
        <v>34</v>
      </c>
      <c r="B21" s="21"/>
      <c r="C21" s="11"/>
      <c r="D21" s="11"/>
      <c r="E21" s="10"/>
      <c r="F21" s="17"/>
      <c r="G21" s="21"/>
    </row>
    <row r="22" spans="1:7" x14ac:dyDescent="0.25">
      <c r="A22" s="53" t="s">
        <v>38</v>
      </c>
      <c r="B22" s="21"/>
      <c r="C22" s="11"/>
      <c r="D22" s="11"/>
      <c r="E22" s="10"/>
      <c r="F22" s="17"/>
      <c r="G22" s="21"/>
    </row>
    <row r="23" spans="1:7" x14ac:dyDescent="0.25">
      <c r="A23" s="53" t="s">
        <v>37</v>
      </c>
      <c r="B23" s="21"/>
      <c r="C23" s="11"/>
      <c r="D23" s="11"/>
      <c r="E23" s="10"/>
      <c r="F23" s="17"/>
      <c r="G23" s="21"/>
    </row>
    <row r="24" spans="1:7" x14ac:dyDescent="0.25">
      <c r="A24" s="53" t="s">
        <v>47</v>
      </c>
      <c r="B24" s="21"/>
      <c r="C24" s="11"/>
      <c r="D24" s="11"/>
      <c r="E24" s="10"/>
      <c r="F24" s="17"/>
      <c r="G24" s="21"/>
    </row>
    <row r="25" spans="1:7" x14ac:dyDescent="0.25">
      <c r="A25" s="53" t="s">
        <v>86</v>
      </c>
      <c r="B25" s="21"/>
      <c r="C25" s="11"/>
      <c r="D25" s="11"/>
      <c r="E25" s="10"/>
      <c r="F25" s="17"/>
      <c r="G25" s="21"/>
    </row>
    <row r="26" spans="1:7" x14ac:dyDescent="0.25">
      <c r="A26" s="53" t="s">
        <v>50</v>
      </c>
      <c r="B26" s="21"/>
      <c r="C26" s="11"/>
      <c r="D26" s="11"/>
      <c r="E26" s="10"/>
      <c r="F26" s="17"/>
      <c r="G26" s="21"/>
    </row>
    <row r="27" spans="1:7" x14ac:dyDescent="0.25">
      <c r="A27" s="53" t="s">
        <v>48</v>
      </c>
      <c r="B27" s="21"/>
      <c r="C27" s="11"/>
      <c r="D27" s="11"/>
      <c r="E27" s="10"/>
      <c r="F27" s="17"/>
      <c r="G27" s="21"/>
    </row>
    <row r="28" spans="1:7" x14ac:dyDescent="0.25">
      <c r="A28" s="55" t="s">
        <v>77</v>
      </c>
      <c r="B28" s="21"/>
      <c r="C28" s="11"/>
      <c r="D28" s="11"/>
      <c r="E28" s="10"/>
      <c r="F28" s="17"/>
      <c r="G28" s="21"/>
    </row>
    <row r="29" spans="1:7" x14ac:dyDescent="0.25">
      <c r="A29" s="53"/>
      <c r="B29" s="21"/>
      <c r="C29" s="11"/>
      <c r="D29" s="11"/>
      <c r="E29" s="10"/>
      <c r="F29" s="17"/>
      <c r="G29" s="21"/>
    </row>
  </sheetData>
  <mergeCells count="1">
    <mergeCell ref="A6:F6"/>
  </mergeCells>
  <pageMargins left="0.7" right="0.7" top="0.75" bottom="0.75" header="0.3" footer="0.3"/>
  <pageSetup orientation="portrait" r:id="rId1"/>
  <headerFooter>
    <oddHeader>&amp;R&amp;"Franklin Gothic Book,Bold"&amp;10PUB-V-1 - ATTACHMENT 1
NLH Amended General Rate Application
Page 3 of 13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0" zoomScale="110" zoomScaleNormal="110" workbookViewId="0">
      <selection activeCell="A55" sqref="A55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10" width="14.625" customWidth="1"/>
  </cols>
  <sheetData>
    <row r="1" spans="1:6" ht="18.75" x14ac:dyDescent="0.3">
      <c r="A1" s="2" t="s">
        <v>5</v>
      </c>
    </row>
    <row r="2" spans="1:6" ht="31.5" x14ac:dyDescent="0.25">
      <c r="A2" s="3" t="s">
        <v>0</v>
      </c>
      <c r="B2" s="4" t="s">
        <v>66</v>
      </c>
      <c r="C2" s="3" t="s">
        <v>1</v>
      </c>
      <c r="D2" s="4" t="s">
        <v>68</v>
      </c>
      <c r="E2" s="4" t="s">
        <v>70</v>
      </c>
      <c r="F2" s="4" t="s">
        <v>71</v>
      </c>
    </row>
    <row r="3" spans="1:6" x14ac:dyDescent="0.25">
      <c r="A3" s="13">
        <v>1967</v>
      </c>
      <c r="B3" s="21"/>
      <c r="C3" s="11"/>
      <c r="D3" s="10">
        <v>11.970534069981584</v>
      </c>
      <c r="E3" s="10"/>
      <c r="F3" s="11"/>
    </row>
    <row r="4" spans="1:6" x14ac:dyDescent="0.25">
      <c r="A4" s="13">
        <v>1968</v>
      </c>
      <c r="B4" s="21"/>
      <c r="C4" s="58">
        <f>B4-B3</f>
        <v>0</v>
      </c>
      <c r="D4" s="10">
        <v>12.523020257826889</v>
      </c>
      <c r="E4" s="17"/>
      <c r="F4" s="56">
        <f t="shared" ref="F4:F32" si="0">IF(E4="",C4*$D$51/D4,C4*$D$51/E4)</f>
        <v>0</v>
      </c>
    </row>
    <row r="5" spans="1:6" x14ac:dyDescent="0.25">
      <c r="A5" s="13">
        <v>1969</v>
      </c>
      <c r="B5" s="21"/>
      <c r="C5" s="58">
        <f t="shared" ref="C5:C33" si="1">B5-B4</f>
        <v>0</v>
      </c>
      <c r="D5" s="10">
        <v>13.443830570902392</v>
      </c>
      <c r="E5" s="17"/>
      <c r="F5" s="56">
        <f t="shared" si="0"/>
        <v>0</v>
      </c>
    </row>
    <row r="6" spans="1:6" x14ac:dyDescent="0.25">
      <c r="A6" s="13">
        <v>1970</v>
      </c>
      <c r="B6" s="21"/>
      <c r="C6" s="58">
        <f t="shared" si="1"/>
        <v>0</v>
      </c>
      <c r="D6" s="10">
        <v>14.548802946593002</v>
      </c>
      <c r="E6" s="17"/>
      <c r="F6" s="56">
        <f t="shared" si="0"/>
        <v>0</v>
      </c>
    </row>
    <row r="7" spans="1:6" x14ac:dyDescent="0.25">
      <c r="A7" s="13">
        <v>1971</v>
      </c>
      <c r="B7" s="21"/>
      <c r="C7" s="58">
        <f t="shared" si="1"/>
        <v>0</v>
      </c>
      <c r="D7" s="10">
        <v>15.837937384898712</v>
      </c>
      <c r="E7" s="17"/>
      <c r="F7" s="56">
        <f t="shared" si="0"/>
        <v>0</v>
      </c>
    </row>
    <row r="8" spans="1:6" x14ac:dyDescent="0.25">
      <c r="A8" s="23">
        <v>1972</v>
      </c>
      <c r="B8" s="25"/>
      <c r="C8" s="69">
        <f t="shared" si="1"/>
        <v>0</v>
      </c>
      <c r="D8" s="24">
        <v>17.311233885819522</v>
      </c>
      <c r="E8" s="26"/>
      <c r="F8" s="75">
        <f t="shared" si="0"/>
        <v>0</v>
      </c>
    </row>
    <row r="9" spans="1:6" x14ac:dyDescent="0.25">
      <c r="A9" s="13">
        <v>1973</v>
      </c>
      <c r="B9" s="21"/>
      <c r="C9" s="70">
        <f t="shared" si="1"/>
        <v>0</v>
      </c>
      <c r="D9" s="14">
        <v>18.41620626151013</v>
      </c>
      <c r="E9" s="27"/>
      <c r="F9" s="56">
        <f t="shared" si="0"/>
        <v>0</v>
      </c>
    </row>
    <row r="10" spans="1:6" x14ac:dyDescent="0.25">
      <c r="A10" s="13">
        <v>1974</v>
      </c>
      <c r="B10" s="21"/>
      <c r="C10" s="70">
        <f t="shared" si="1"/>
        <v>0</v>
      </c>
      <c r="D10" s="14">
        <v>21.178637200736645</v>
      </c>
      <c r="E10" s="27"/>
      <c r="F10" s="56">
        <f t="shared" si="0"/>
        <v>0</v>
      </c>
    </row>
    <row r="11" spans="1:6" x14ac:dyDescent="0.25">
      <c r="A11" s="13">
        <v>1975</v>
      </c>
      <c r="B11" s="21"/>
      <c r="C11" s="70">
        <f t="shared" si="1"/>
        <v>0</v>
      </c>
      <c r="D11" s="14">
        <v>23.572744014732965</v>
      </c>
      <c r="E11" s="27"/>
      <c r="F11" s="56">
        <f t="shared" si="0"/>
        <v>0</v>
      </c>
    </row>
    <row r="12" spans="1:6" x14ac:dyDescent="0.25">
      <c r="A12" s="28">
        <v>1976</v>
      </c>
      <c r="B12" s="30"/>
      <c r="C12" s="71">
        <f t="shared" si="1"/>
        <v>0</v>
      </c>
      <c r="D12" s="29">
        <v>24.861878453038674</v>
      </c>
      <c r="E12" s="31"/>
      <c r="F12" s="76">
        <f t="shared" si="0"/>
        <v>0</v>
      </c>
    </row>
    <row r="13" spans="1:6" x14ac:dyDescent="0.25">
      <c r="A13" s="13">
        <v>1977</v>
      </c>
      <c r="B13" s="21"/>
      <c r="C13" s="58">
        <f t="shared" si="1"/>
        <v>0</v>
      </c>
      <c r="D13" s="10">
        <v>26.335174953959484</v>
      </c>
      <c r="E13" s="17"/>
      <c r="F13" s="56">
        <f t="shared" si="0"/>
        <v>0</v>
      </c>
    </row>
    <row r="14" spans="1:6" x14ac:dyDescent="0.25">
      <c r="A14" s="13">
        <v>1978</v>
      </c>
      <c r="B14" s="21"/>
      <c r="C14" s="58">
        <f t="shared" si="1"/>
        <v>0</v>
      </c>
      <c r="D14" s="10">
        <v>28.176795580110497</v>
      </c>
      <c r="E14" s="17"/>
      <c r="F14" s="56">
        <f t="shared" si="0"/>
        <v>0</v>
      </c>
    </row>
    <row r="15" spans="1:6" x14ac:dyDescent="0.25">
      <c r="A15" s="13">
        <v>1979</v>
      </c>
      <c r="B15" s="21"/>
      <c r="C15" s="58">
        <f t="shared" si="1"/>
        <v>0</v>
      </c>
      <c r="D15" s="10">
        <v>31.307550644567218</v>
      </c>
      <c r="E15" s="17"/>
      <c r="F15" s="56">
        <f t="shared" si="0"/>
        <v>0</v>
      </c>
    </row>
    <row r="16" spans="1:6" x14ac:dyDescent="0.25">
      <c r="A16" s="13">
        <v>1980</v>
      </c>
      <c r="B16" s="21"/>
      <c r="C16" s="58">
        <f t="shared" si="1"/>
        <v>0</v>
      </c>
      <c r="D16" s="10">
        <v>34.254143646408842</v>
      </c>
      <c r="E16" s="17"/>
      <c r="F16" s="56">
        <f t="shared" si="0"/>
        <v>0</v>
      </c>
    </row>
    <row r="17" spans="1:6" x14ac:dyDescent="0.25">
      <c r="A17" s="13">
        <v>1981</v>
      </c>
      <c r="B17" s="21"/>
      <c r="C17" s="58">
        <f t="shared" si="1"/>
        <v>0</v>
      </c>
      <c r="D17" s="10">
        <v>36.648250460405158</v>
      </c>
      <c r="E17" s="17"/>
      <c r="F17" s="56">
        <f t="shared" si="0"/>
        <v>0</v>
      </c>
    </row>
    <row r="18" spans="1:6" x14ac:dyDescent="0.25">
      <c r="A18" s="23">
        <v>1982</v>
      </c>
      <c r="B18" s="25"/>
      <c r="C18" s="69">
        <f t="shared" si="1"/>
        <v>0</v>
      </c>
      <c r="D18" s="24">
        <v>38.30570902394107</v>
      </c>
      <c r="E18" s="26"/>
      <c r="F18" s="75">
        <f t="shared" si="0"/>
        <v>0</v>
      </c>
    </row>
    <row r="19" spans="1:6" x14ac:dyDescent="0.25">
      <c r="A19" s="13">
        <v>1983</v>
      </c>
      <c r="B19" s="21"/>
      <c r="C19" s="70">
        <f t="shared" si="1"/>
        <v>0</v>
      </c>
      <c r="D19" s="14">
        <v>39.963167587476974</v>
      </c>
      <c r="E19" s="27"/>
      <c r="F19" s="56">
        <f t="shared" si="0"/>
        <v>0</v>
      </c>
    </row>
    <row r="20" spans="1:6" x14ac:dyDescent="0.25">
      <c r="A20" s="13">
        <v>1984</v>
      </c>
      <c r="B20" s="21"/>
      <c r="C20" s="70">
        <f t="shared" si="1"/>
        <v>0</v>
      </c>
      <c r="D20" s="14">
        <v>42.173112338858196</v>
      </c>
      <c r="E20" s="27"/>
      <c r="F20" s="56">
        <f t="shared" si="0"/>
        <v>0</v>
      </c>
    </row>
    <row r="21" spans="1:6" x14ac:dyDescent="0.25">
      <c r="A21" s="13">
        <v>1985</v>
      </c>
      <c r="B21" s="21"/>
      <c r="C21" s="70">
        <f t="shared" si="1"/>
        <v>0</v>
      </c>
      <c r="D21" s="14">
        <v>43.646408839779006</v>
      </c>
      <c r="E21" s="27"/>
      <c r="F21" s="56">
        <f t="shared" si="0"/>
        <v>0</v>
      </c>
    </row>
    <row r="22" spans="1:6" x14ac:dyDescent="0.25">
      <c r="A22" s="28">
        <v>1986</v>
      </c>
      <c r="B22" s="30"/>
      <c r="C22" s="71">
        <f t="shared" si="1"/>
        <v>0</v>
      </c>
      <c r="D22" s="29">
        <v>44.751381215469614</v>
      </c>
      <c r="E22" s="31"/>
      <c r="F22" s="76">
        <f t="shared" si="0"/>
        <v>0</v>
      </c>
    </row>
    <row r="23" spans="1:6" x14ac:dyDescent="0.25">
      <c r="A23" s="13">
        <v>1987</v>
      </c>
      <c r="B23" s="21"/>
      <c r="C23" s="58">
        <f t="shared" si="1"/>
        <v>0</v>
      </c>
      <c r="D23" s="10">
        <v>45.67219152854512</v>
      </c>
      <c r="E23" s="17"/>
      <c r="F23" s="56">
        <f t="shared" si="0"/>
        <v>0</v>
      </c>
    </row>
    <row r="24" spans="1:6" x14ac:dyDescent="0.25">
      <c r="A24" s="13">
        <v>1988</v>
      </c>
      <c r="B24" s="21"/>
      <c r="C24" s="58">
        <f t="shared" si="1"/>
        <v>0</v>
      </c>
      <c r="D24" s="10">
        <v>47.928176795580114</v>
      </c>
      <c r="E24" s="17"/>
      <c r="F24" s="56">
        <f t="shared" si="0"/>
        <v>0</v>
      </c>
    </row>
    <row r="25" spans="1:6" x14ac:dyDescent="0.25">
      <c r="A25" s="13">
        <v>1989</v>
      </c>
      <c r="B25" s="21"/>
      <c r="C25" s="58">
        <f t="shared" si="1"/>
        <v>0</v>
      </c>
      <c r="D25" s="10">
        <v>49.677716390423569</v>
      </c>
      <c r="E25" s="17"/>
      <c r="F25" s="56">
        <f t="shared" si="0"/>
        <v>0</v>
      </c>
    </row>
    <row r="26" spans="1:6" x14ac:dyDescent="0.25">
      <c r="A26" s="13">
        <v>1990</v>
      </c>
      <c r="B26" s="21"/>
      <c r="C26" s="58">
        <f t="shared" si="1"/>
        <v>0</v>
      </c>
      <c r="D26" s="10">
        <v>50.414364640883981</v>
      </c>
      <c r="E26" s="17"/>
      <c r="F26" s="56">
        <f t="shared" si="0"/>
        <v>0</v>
      </c>
    </row>
    <row r="27" spans="1:6" x14ac:dyDescent="0.25">
      <c r="A27" s="13">
        <v>1991</v>
      </c>
      <c r="B27" s="21"/>
      <c r="C27" s="58">
        <f t="shared" si="1"/>
        <v>0</v>
      </c>
      <c r="D27" s="10">
        <v>51.427255985267038</v>
      </c>
      <c r="E27" s="17"/>
      <c r="F27" s="56">
        <f t="shared" si="0"/>
        <v>0</v>
      </c>
    </row>
    <row r="28" spans="1:6" x14ac:dyDescent="0.25">
      <c r="A28" s="23">
        <v>1992</v>
      </c>
      <c r="B28" s="25"/>
      <c r="C28" s="69">
        <f t="shared" si="1"/>
        <v>0</v>
      </c>
      <c r="D28" s="24">
        <v>52.578268876611425</v>
      </c>
      <c r="E28" s="26"/>
      <c r="F28" s="75">
        <f t="shared" si="0"/>
        <v>0</v>
      </c>
    </row>
    <row r="29" spans="1:6" x14ac:dyDescent="0.25">
      <c r="A29" s="13">
        <v>1993</v>
      </c>
      <c r="B29" s="21"/>
      <c r="C29" s="70">
        <f t="shared" si="1"/>
        <v>0</v>
      </c>
      <c r="D29" s="14">
        <v>54.742173112338854</v>
      </c>
      <c r="E29" s="27"/>
      <c r="F29" s="56">
        <f t="shared" si="0"/>
        <v>0</v>
      </c>
    </row>
    <row r="30" spans="1:6" x14ac:dyDescent="0.25">
      <c r="A30" s="13">
        <v>1994</v>
      </c>
      <c r="B30" s="21"/>
      <c r="C30" s="70">
        <f t="shared" si="1"/>
        <v>0</v>
      </c>
      <c r="D30" s="14">
        <v>56.952117863720076</v>
      </c>
      <c r="E30" s="27"/>
      <c r="F30" s="56">
        <f t="shared" si="0"/>
        <v>0</v>
      </c>
    </row>
    <row r="31" spans="1:6" x14ac:dyDescent="0.25">
      <c r="A31" s="13">
        <v>1995</v>
      </c>
      <c r="B31" s="21"/>
      <c r="C31" s="70">
        <f t="shared" si="1"/>
        <v>0</v>
      </c>
      <c r="D31" s="14">
        <v>58.563535911602202</v>
      </c>
      <c r="E31" s="27"/>
      <c r="F31" s="56">
        <f t="shared" si="0"/>
        <v>0</v>
      </c>
    </row>
    <row r="32" spans="1:6" x14ac:dyDescent="0.25">
      <c r="A32" s="28">
        <v>1996</v>
      </c>
      <c r="B32" s="30"/>
      <c r="C32" s="71">
        <f t="shared" si="1"/>
        <v>0</v>
      </c>
      <c r="D32" s="29">
        <v>59.760589318600367</v>
      </c>
      <c r="E32" s="31"/>
      <c r="F32" s="76">
        <f t="shared" si="0"/>
        <v>0</v>
      </c>
    </row>
    <row r="33" spans="1:6" x14ac:dyDescent="0.25">
      <c r="A33" s="3">
        <v>1997</v>
      </c>
      <c r="B33" s="56">
        <v>714716766</v>
      </c>
      <c r="C33" s="57">
        <f t="shared" si="1"/>
        <v>714716766</v>
      </c>
      <c r="D33" s="10">
        <v>61.46408839779005</v>
      </c>
      <c r="E33" s="17">
        <f>D7</f>
        <v>15.837937384898712</v>
      </c>
      <c r="F33" s="56">
        <f>IF(E33="",C33*$D$51/D33,C33*$D$51/E33)</f>
        <v>4512688417.8837204</v>
      </c>
    </row>
    <row r="34" spans="1:6" x14ac:dyDescent="0.25">
      <c r="A34" s="3">
        <v>1998</v>
      </c>
      <c r="B34" s="56"/>
      <c r="C34" s="58"/>
      <c r="D34" s="10">
        <v>61.878453038674031</v>
      </c>
      <c r="E34" s="17"/>
      <c r="F34" s="56">
        <f t="shared" ref="F34:F51" si="2">IF(E34="",C34*$D$51/D34,C34*$D$51/E34)</f>
        <v>0</v>
      </c>
    </row>
    <row r="35" spans="1:6" x14ac:dyDescent="0.25">
      <c r="A35" s="3">
        <v>1999</v>
      </c>
      <c r="B35" s="56">
        <v>715971404.55999994</v>
      </c>
      <c r="C35" s="59">
        <f>B35-B33</f>
        <v>1254638.5599999428</v>
      </c>
      <c r="D35" s="10">
        <v>62.062615101289133</v>
      </c>
      <c r="E35" s="17">
        <f>(D34+D35)/2</f>
        <v>61.970534069981582</v>
      </c>
      <c r="F35" s="56">
        <f t="shared" si="2"/>
        <v>2024572.7728973818</v>
      </c>
    </row>
    <row r="36" spans="1:6" x14ac:dyDescent="0.25">
      <c r="A36" s="3">
        <v>2000</v>
      </c>
      <c r="B36" s="56">
        <v>716615014.63999987</v>
      </c>
      <c r="C36" s="57">
        <f t="shared" ref="C36:C51" si="3">B36-B35</f>
        <v>643610.07999992371</v>
      </c>
      <c r="D36" s="10">
        <v>63.904235727440152</v>
      </c>
      <c r="E36" s="17"/>
      <c r="F36" s="56">
        <f t="shared" si="2"/>
        <v>1007147.7620748085</v>
      </c>
    </row>
    <row r="37" spans="1:6" x14ac:dyDescent="0.25">
      <c r="A37" s="3">
        <v>2001</v>
      </c>
      <c r="B37" s="56">
        <v>717421673.72999978</v>
      </c>
      <c r="C37" s="57">
        <f t="shared" si="3"/>
        <v>806659.08999991417</v>
      </c>
      <c r="D37" s="10">
        <v>65.561694290976064</v>
      </c>
      <c r="E37" s="17"/>
      <c r="F37" s="56">
        <f t="shared" si="2"/>
        <v>1230381.7018818913</v>
      </c>
    </row>
    <row r="38" spans="1:6" x14ac:dyDescent="0.25">
      <c r="A38" s="23">
        <v>2002</v>
      </c>
      <c r="B38" s="75">
        <v>719646582.39499998</v>
      </c>
      <c r="C38" s="72">
        <f t="shared" si="3"/>
        <v>2224908.6650002003</v>
      </c>
      <c r="D38" s="24">
        <v>67.03499079189686</v>
      </c>
      <c r="E38" s="26"/>
      <c r="F38" s="75">
        <f t="shared" si="2"/>
        <v>3319025.8381733759</v>
      </c>
    </row>
    <row r="39" spans="1:6" x14ac:dyDescent="0.25">
      <c r="A39" s="13">
        <v>2003</v>
      </c>
      <c r="B39" s="56">
        <v>773265913.98000014</v>
      </c>
      <c r="C39" s="77">
        <f t="shared" si="3"/>
        <v>53619331.585000157</v>
      </c>
      <c r="D39" s="14">
        <v>67.219152854511961</v>
      </c>
      <c r="E39" s="27"/>
      <c r="F39" s="56">
        <f t="shared" si="2"/>
        <v>79767937.125082433</v>
      </c>
    </row>
    <row r="40" spans="1:6" x14ac:dyDescent="0.25">
      <c r="A40" s="13">
        <v>2004</v>
      </c>
      <c r="B40" s="56">
        <v>826704146.41000009</v>
      </c>
      <c r="C40" s="77">
        <f t="shared" si="3"/>
        <v>53438232.429999948</v>
      </c>
      <c r="D40" s="14">
        <v>70.718232044198885</v>
      </c>
      <c r="E40" s="27"/>
      <c r="F40" s="56">
        <f t="shared" si="2"/>
        <v>75565000.5455468</v>
      </c>
    </row>
    <row r="41" spans="1:6" x14ac:dyDescent="0.25">
      <c r="A41" s="13">
        <v>2005</v>
      </c>
      <c r="B41" s="56">
        <v>832456814.45499992</v>
      </c>
      <c r="C41" s="77">
        <f t="shared" si="3"/>
        <v>5752668.0449998379</v>
      </c>
      <c r="D41" s="14">
        <v>74.585635359116026</v>
      </c>
      <c r="E41" s="27"/>
      <c r="F41" s="56">
        <f t="shared" si="2"/>
        <v>7712836.4158886708</v>
      </c>
    </row>
    <row r="42" spans="1:6" x14ac:dyDescent="0.25">
      <c r="A42" s="28">
        <v>2006</v>
      </c>
      <c r="B42" s="76">
        <v>838208402.8950001</v>
      </c>
      <c r="C42" s="78">
        <f t="shared" si="3"/>
        <v>5751588.4400001764</v>
      </c>
      <c r="D42" s="29">
        <v>76.979742173112342</v>
      </c>
      <c r="E42" s="31"/>
      <c r="F42" s="76">
        <f t="shared" si="2"/>
        <v>7471561.0596174542</v>
      </c>
    </row>
    <row r="43" spans="1:6" x14ac:dyDescent="0.25">
      <c r="A43" s="3">
        <v>2007</v>
      </c>
      <c r="B43" s="56">
        <v>840527888.03499997</v>
      </c>
      <c r="C43" s="72">
        <f t="shared" si="3"/>
        <v>2319485.1399998665</v>
      </c>
      <c r="D43" s="10">
        <v>83.057090239410684</v>
      </c>
      <c r="E43" s="17"/>
      <c r="F43" s="56">
        <f t="shared" si="2"/>
        <v>2792639.5366295511</v>
      </c>
    </row>
    <row r="44" spans="1:6" x14ac:dyDescent="0.25">
      <c r="A44" s="3">
        <v>2008</v>
      </c>
      <c r="B44" s="56">
        <v>842665543.28000009</v>
      </c>
      <c r="C44" s="77">
        <f t="shared" si="3"/>
        <v>2137655.245000124</v>
      </c>
      <c r="D44" s="10">
        <v>89.502762430939228</v>
      </c>
      <c r="E44" s="17"/>
      <c r="F44" s="56">
        <f t="shared" si="2"/>
        <v>2388367.8971914966</v>
      </c>
    </row>
    <row r="45" spans="1:6" x14ac:dyDescent="0.25">
      <c r="A45" s="3">
        <v>2009</v>
      </c>
      <c r="B45" s="56">
        <v>845674652.00999987</v>
      </c>
      <c r="C45" s="77">
        <f t="shared" si="3"/>
        <v>3009108.7299997807</v>
      </c>
      <c r="D45" s="10">
        <v>88.39779005524862</v>
      </c>
      <c r="E45" s="17"/>
      <c r="F45" s="56">
        <f t="shared" si="2"/>
        <v>3404054.2508122516</v>
      </c>
    </row>
    <row r="46" spans="1:6" x14ac:dyDescent="0.25">
      <c r="A46" s="3">
        <v>2010</v>
      </c>
      <c r="B46" s="56">
        <v>850472953.91999984</v>
      </c>
      <c r="C46" s="77">
        <f t="shared" si="3"/>
        <v>4798301.9099999666</v>
      </c>
      <c r="D46" s="10">
        <v>91.528545119705342</v>
      </c>
      <c r="E46" s="17"/>
      <c r="F46" s="56">
        <f t="shared" si="2"/>
        <v>5242410.3362776292</v>
      </c>
    </row>
    <row r="47" spans="1:6" x14ac:dyDescent="0.25">
      <c r="A47" s="3">
        <v>2011</v>
      </c>
      <c r="B47" s="56">
        <v>856631726.07000005</v>
      </c>
      <c r="C47" s="78">
        <f t="shared" si="3"/>
        <v>6158772.1500002146</v>
      </c>
      <c r="D47" s="10">
        <v>94.475138121546962</v>
      </c>
      <c r="E47" s="17"/>
      <c r="F47" s="56">
        <f t="shared" si="2"/>
        <v>6518934.2640353153</v>
      </c>
    </row>
    <row r="48" spans="1:6" x14ac:dyDescent="0.25">
      <c r="A48" s="23">
        <v>2012</v>
      </c>
      <c r="B48" s="75">
        <v>860567855.99000001</v>
      </c>
      <c r="C48" s="57">
        <f t="shared" si="3"/>
        <v>3936129.9199999571</v>
      </c>
      <c r="D48" s="24">
        <v>95.58011049723757</v>
      </c>
      <c r="E48" s="26"/>
      <c r="F48" s="75">
        <f t="shared" si="2"/>
        <v>4118147.4885548684</v>
      </c>
    </row>
    <row r="49" spans="1:6" x14ac:dyDescent="0.25">
      <c r="A49" s="3">
        <v>2013</v>
      </c>
      <c r="B49" s="56">
        <v>866933459.98000002</v>
      </c>
      <c r="C49" s="57">
        <f t="shared" si="3"/>
        <v>6365603.9900000095</v>
      </c>
      <c r="D49" s="10">
        <v>96.316758747697975</v>
      </c>
      <c r="E49" s="17"/>
      <c r="F49" s="56">
        <f t="shared" si="2"/>
        <v>6609030.5288145412</v>
      </c>
    </row>
    <row r="50" spans="1:6" x14ac:dyDescent="0.25">
      <c r="A50" s="3">
        <v>2014</v>
      </c>
      <c r="B50" s="56">
        <v>877686948.89499998</v>
      </c>
      <c r="C50" s="57">
        <f t="shared" si="3"/>
        <v>10753488.914999962</v>
      </c>
      <c r="D50" s="10">
        <v>98.342541436464089</v>
      </c>
      <c r="E50" s="17"/>
      <c r="F50" s="56">
        <f t="shared" si="2"/>
        <v>10934727.492219063</v>
      </c>
    </row>
    <row r="51" spans="1:6" x14ac:dyDescent="0.25">
      <c r="A51" s="28">
        <v>2015</v>
      </c>
      <c r="B51" s="76">
        <v>894347869.06499982</v>
      </c>
      <c r="C51" s="78">
        <f t="shared" si="3"/>
        <v>16660920.169999838</v>
      </c>
      <c r="D51" s="29">
        <v>100</v>
      </c>
      <c r="E51" s="31"/>
      <c r="F51" s="76">
        <f t="shared" si="2"/>
        <v>16660920.169999838</v>
      </c>
    </row>
    <row r="52" spans="1:6" x14ac:dyDescent="0.25">
      <c r="A52" s="1" t="s">
        <v>2</v>
      </c>
      <c r="B52" s="56">
        <f>B51</f>
        <v>894347869.06499982</v>
      </c>
      <c r="C52" s="60"/>
      <c r="D52" s="1"/>
      <c r="E52" s="1"/>
      <c r="F52" s="61">
        <f>SUM(F3:F51)</f>
        <v>4749456113.069417</v>
      </c>
    </row>
    <row r="53" spans="1:6" x14ac:dyDescent="0.25">
      <c r="A53" s="68" t="s">
        <v>67</v>
      </c>
    </row>
    <row r="54" spans="1:6" x14ac:dyDescent="0.25">
      <c r="A54" s="68" t="s">
        <v>69</v>
      </c>
    </row>
    <row r="55" spans="1:6" x14ac:dyDescent="0.25">
      <c r="A55" s="68" t="s">
        <v>91</v>
      </c>
    </row>
    <row r="56" spans="1:6" x14ac:dyDescent="0.25">
      <c r="A56" s="68" t="s">
        <v>74</v>
      </c>
    </row>
  </sheetData>
  <pageMargins left="0.70866141732283505" right="0.70866141732283505" top="0.74803149606299202" bottom="0.74803149606299202" header="0.31496062992126" footer="0.31496062992126"/>
  <pageSetup scale="78" orientation="portrait" r:id="rId1"/>
  <headerFooter>
    <oddHeader>&amp;R&amp;"Franklin Gothic Book,Bold"&amp;10PUB-V-1 - ATTACHMENT 1
NLH Amended General Rate Application
Page 4 of 13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0" zoomScale="110" zoomScaleNormal="110" workbookViewId="0">
      <selection activeCell="A56" sqref="A56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6</v>
      </c>
    </row>
    <row r="2" spans="1:6" ht="31.5" x14ac:dyDescent="0.25">
      <c r="A2" s="15" t="s">
        <v>0</v>
      </c>
      <c r="B2" s="4" t="s">
        <v>66</v>
      </c>
      <c r="C2" s="15" t="s">
        <v>1</v>
      </c>
      <c r="D2" s="4" t="s">
        <v>68</v>
      </c>
      <c r="E2" s="4" t="s">
        <v>70</v>
      </c>
      <c r="F2" s="4" t="s">
        <v>71</v>
      </c>
    </row>
    <row r="3" spans="1:6" x14ac:dyDescent="0.25">
      <c r="A3" s="13">
        <v>1967</v>
      </c>
      <c r="B3" s="16">
        <v>0</v>
      </c>
      <c r="C3" s="11"/>
      <c r="D3" s="10">
        <v>9.9706744868035191</v>
      </c>
      <c r="E3" s="10"/>
      <c r="F3" s="11"/>
    </row>
    <row r="4" spans="1:6" x14ac:dyDescent="0.25">
      <c r="A4" s="13">
        <v>1968</v>
      </c>
      <c r="B4" s="14"/>
      <c r="C4" s="58">
        <f>B4-B3</f>
        <v>0</v>
      </c>
      <c r="D4" s="10">
        <v>10.263929618768328</v>
      </c>
      <c r="E4" s="17"/>
      <c r="F4" s="56">
        <f t="shared" ref="F4:F32" si="0">IF(E4="",C4*$D$51/D4,C4*$D$51/E4)</f>
        <v>0</v>
      </c>
    </row>
    <row r="5" spans="1:6" x14ac:dyDescent="0.25">
      <c r="A5" s="13">
        <v>1969</v>
      </c>
      <c r="B5" s="14"/>
      <c r="C5" s="58">
        <f t="shared" ref="C5:C33" si="1">B5-B4</f>
        <v>0</v>
      </c>
      <c r="D5" s="10">
        <v>10.850439882697946</v>
      </c>
      <c r="E5" s="17"/>
      <c r="F5" s="56">
        <f t="shared" si="0"/>
        <v>0</v>
      </c>
    </row>
    <row r="6" spans="1:6" x14ac:dyDescent="0.25">
      <c r="A6" s="13">
        <v>1970</v>
      </c>
      <c r="B6" s="14"/>
      <c r="C6" s="58">
        <f t="shared" si="1"/>
        <v>0</v>
      </c>
      <c r="D6" s="10">
        <v>11.583577712609969</v>
      </c>
      <c r="E6" s="17"/>
      <c r="F6" s="56">
        <f t="shared" si="0"/>
        <v>0</v>
      </c>
    </row>
    <row r="7" spans="1:6" x14ac:dyDescent="0.25">
      <c r="A7" s="13">
        <v>1971</v>
      </c>
      <c r="B7" s="14"/>
      <c r="C7" s="58">
        <f t="shared" si="1"/>
        <v>0</v>
      </c>
      <c r="D7" s="10">
        <v>12.756598240469208</v>
      </c>
      <c r="E7" s="17"/>
      <c r="F7" s="56">
        <f t="shared" si="0"/>
        <v>0</v>
      </c>
    </row>
    <row r="8" spans="1:6" x14ac:dyDescent="0.25">
      <c r="A8" s="23">
        <v>1972</v>
      </c>
      <c r="B8" s="24"/>
      <c r="C8" s="69">
        <f t="shared" si="1"/>
        <v>0</v>
      </c>
      <c r="D8" s="24">
        <v>13.929618768328444</v>
      </c>
      <c r="E8" s="26"/>
      <c r="F8" s="75">
        <f t="shared" si="0"/>
        <v>0</v>
      </c>
    </row>
    <row r="9" spans="1:6" x14ac:dyDescent="0.25">
      <c r="A9" s="13">
        <v>1973</v>
      </c>
      <c r="B9" s="14"/>
      <c r="C9" s="70">
        <f t="shared" si="1"/>
        <v>0</v>
      </c>
      <c r="D9" s="14">
        <v>14.66275659824047</v>
      </c>
      <c r="E9" s="27"/>
      <c r="F9" s="56">
        <f t="shared" si="0"/>
        <v>0</v>
      </c>
    </row>
    <row r="10" spans="1:6" x14ac:dyDescent="0.25">
      <c r="A10" s="13">
        <v>1974</v>
      </c>
      <c r="B10" s="14"/>
      <c r="C10" s="70">
        <f t="shared" si="1"/>
        <v>0</v>
      </c>
      <c r="D10" s="14">
        <v>17.302052785923756</v>
      </c>
      <c r="E10" s="27"/>
      <c r="F10" s="56">
        <f t="shared" si="0"/>
        <v>0</v>
      </c>
    </row>
    <row r="11" spans="1:6" x14ac:dyDescent="0.25">
      <c r="A11" s="13">
        <v>1975</v>
      </c>
      <c r="B11" s="14"/>
      <c r="C11" s="70">
        <f t="shared" si="1"/>
        <v>0</v>
      </c>
      <c r="D11" s="14">
        <v>19.941348973607038</v>
      </c>
      <c r="E11" s="27"/>
      <c r="F11" s="56">
        <f t="shared" si="0"/>
        <v>0</v>
      </c>
    </row>
    <row r="12" spans="1:6" x14ac:dyDescent="0.25">
      <c r="A12" s="28">
        <v>1976</v>
      </c>
      <c r="B12" s="29"/>
      <c r="C12" s="71">
        <f t="shared" si="1"/>
        <v>0</v>
      </c>
      <c r="D12" s="29">
        <v>21.114369501466275</v>
      </c>
      <c r="E12" s="31"/>
      <c r="F12" s="76">
        <f t="shared" si="0"/>
        <v>0</v>
      </c>
    </row>
    <row r="13" spans="1:6" x14ac:dyDescent="0.25">
      <c r="A13" s="13">
        <v>1977</v>
      </c>
      <c r="B13" s="14"/>
      <c r="C13" s="58">
        <f t="shared" si="1"/>
        <v>0</v>
      </c>
      <c r="D13" s="10">
        <v>22.727272727272727</v>
      </c>
      <c r="E13" s="17"/>
      <c r="F13" s="56">
        <f t="shared" si="0"/>
        <v>0</v>
      </c>
    </row>
    <row r="14" spans="1:6" x14ac:dyDescent="0.25">
      <c r="A14" s="13">
        <v>1978</v>
      </c>
      <c r="B14" s="14"/>
      <c r="C14" s="58">
        <f t="shared" si="1"/>
        <v>0</v>
      </c>
      <c r="D14" s="10">
        <v>24.486803519061585</v>
      </c>
      <c r="E14" s="17"/>
      <c r="F14" s="56">
        <f t="shared" si="0"/>
        <v>0</v>
      </c>
    </row>
    <row r="15" spans="1:6" x14ac:dyDescent="0.25">
      <c r="A15" s="13">
        <v>1979</v>
      </c>
      <c r="B15" s="14"/>
      <c r="C15" s="58">
        <f t="shared" si="1"/>
        <v>0</v>
      </c>
      <c r="D15" s="10">
        <v>26.979472140762461</v>
      </c>
      <c r="E15" s="17"/>
      <c r="F15" s="56">
        <f t="shared" si="0"/>
        <v>0</v>
      </c>
    </row>
    <row r="16" spans="1:6" x14ac:dyDescent="0.25">
      <c r="A16" s="13">
        <v>1980</v>
      </c>
      <c r="B16" s="14"/>
      <c r="C16" s="58">
        <f t="shared" si="1"/>
        <v>0</v>
      </c>
      <c r="D16" s="10">
        <v>29.325513196480941</v>
      </c>
      <c r="E16" s="17"/>
      <c r="F16" s="56">
        <f t="shared" si="0"/>
        <v>0</v>
      </c>
    </row>
    <row r="17" spans="1:6" x14ac:dyDescent="0.25">
      <c r="A17" s="13">
        <v>1981</v>
      </c>
      <c r="B17" s="14"/>
      <c r="C17" s="58">
        <f t="shared" si="1"/>
        <v>0</v>
      </c>
      <c r="D17" s="10">
        <v>31.964809384164223</v>
      </c>
      <c r="E17" s="17"/>
      <c r="F17" s="56">
        <f t="shared" si="0"/>
        <v>0</v>
      </c>
    </row>
    <row r="18" spans="1:6" x14ac:dyDescent="0.25">
      <c r="A18" s="23">
        <v>1982</v>
      </c>
      <c r="B18" s="24"/>
      <c r="C18" s="69">
        <f t="shared" si="1"/>
        <v>0</v>
      </c>
      <c r="D18" s="24">
        <v>33.724340175953074</v>
      </c>
      <c r="E18" s="26"/>
      <c r="F18" s="75">
        <f t="shared" si="0"/>
        <v>0</v>
      </c>
    </row>
    <row r="19" spans="1:6" x14ac:dyDescent="0.25">
      <c r="A19" s="13">
        <v>1983</v>
      </c>
      <c r="B19" s="14"/>
      <c r="C19" s="70">
        <f t="shared" si="1"/>
        <v>0</v>
      </c>
      <c r="D19" s="14">
        <v>34.897360703812318</v>
      </c>
      <c r="E19" s="27"/>
      <c r="F19" s="56">
        <f t="shared" si="0"/>
        <v>0</v>
      </c>
    </row>
    <row r="20" spans="1:6" x14ac:dyDescent="0.25">
      <c r="A20" s="13">
        <v>1984</v>
      </c>
      <c r="B20" s="14"/>
      <c r="C20" s="70">
        <f t="shared" si="1"/>
        <v>0</v>
      </c>
      <c r="D20" s="14">
        <v>36.363636363636367</v>
      </c>
      <c r="E20" s="27"/>
      <c r="F20" s="56">
        <f t="shared" si="0"/>
        <v>0</v>
      </c>
    </row>
    <row r="21" spans="1:6" x14ac:dyDescent="0.25">
      <c r="A21" s="13">
        <v>1985</v>
      </c>
      <c r="B21" s="14"/>
      <c r="C21" s="70">
        <f t="shared" si="1"/>
        <v>0</v>
      </c>
      <c r="D21" s="14">
        <v>37.536656891495603</v>
      </c>
      <c r="E21" s="27"/>
      <c r="F21" s="56">
        <f t="shared" si="0"/>
        <v>0</v>
      </c>
    </row>
    <row r="22" spans="1:6" x14ac:dyDescent="0.25">
      <c r="A22" s="28">
        <v>1986</v>
      </c>
      <c r="B22" s="29"/>
      <c r="C22" s="71">
        <f t="shared" si="1"/>
        <v>0</v>
      </c>
      <c r="D22" s="29">
        <v>38.123167155425222</v>
      </c>
      <c r="E22" s="31"/>
      <c r="F22" s="76">
        <f t="shared" si="0"/>
        <v>0</v>
      </c>
    </row>
    <row r="23" spans="1:6" x14ac:dyDescent="0.25">
      <c r="A23" s="13">
        <v>1987</v>
      </c>
      <c r="B23" s="14"/>
      <c r="C23" s="58">
        <f t="shared" si="1"/>
        <v>0</v>
      </c>
      <c r="D23" s="10">
        <v>39.149560117302052</v>
      </c>
      <c r="E23" s="17"/>
      <c r="F23" s="56">
        <f t="shared" si="0"/>
        <v>0</v>
      </c>
    </row>
    <row r="24" spans="1:6" x14ac:dyDescent="0.25">
      <c r="A24" s="13">
        <v>1988</v>
      </c>
      <c r="B24" s="14"/>
      <c r="C24" s="58">
        <f t="shared" si="1"/>
        <v>0</v>
      </c>
      <c r="D24" s="10">
        <v>41.788856304985337</v>
      </c>
      <c r="E24" s="17"/>
      <c r="F24" s="56">
        <f t="shared" si="0"/>
        <v>0</v>
      </c>
    </row>
    <row r="25" spans="1:6" x14ac:dyDescent="0.25">
      <c r="A25" s="13">
        <v>1989</v>
      </c>
      <c r="B25" s="14"/>
      <c r="C25" s="58">
        <f t="shared" si="1"/>
        <v>0</v>
      </c>
      <c r="D25" s="10">
        <v>43.768328445747798</v>
      </c>
      <c r="E25" s="17"/>
      <c r="F25" s="56">
        <f t="shared" si="0"/>
        <v>0</v>
      </c>
    </row>
    <row r="26" spans="1:6" x14ac:dyDescent="0.25">
      <c r="A26" s="13">
        <v>1990</v>
      </c>
      <c r="B26" s="14"/>
      <c r="C26" s="58">
        <f t="shared" si="1"/>
        <v>0</v>
      </c>
      <c r="D26" s="10">
        <v>45.161290322580641</v>
      </c>
      <c r="E26" s="17"/>
      <c r="F26" s="56">
        <f t="shared" si="0"/>
        <v>0</v>
      </c>
    </row>
    <row r="27" spans="1:6" x14ac:dyDescent="0.25">
      <c r="A27" s="13">
        <v>1991</v>
      </c>
      <c r="B27" s="14"/>
      <c r="C27" s="58">
        <f t="shared" si="1"/>
        <v>0</v>
      </c>
      <c r="D27" s="10">
        <v>46.151026392961874</v>
      </c>
      <c r="E27" s="17"/>
      <c r="F27" s="56">
        <f t="shared" si="0"/>
        <v>0</v>
      </c>
    </row>
    <row r="28" spans="1:6" x14ac:dyDescent="0.25">
      <c r="A28" s="23">
        <v>1992</v>
      </c>
      <c r="B28" s="24"/>
      <c r="C28" s="69">
        <f t="shared" si="1"/>
        <v>0</v>
      </c>
      <c r="D28" s="24">
        <v>47.287390029325515</v>
      </c>
      <c r="E28" s="26"/>
      <c r="F28" s="75">
        <f t="shared" si="0"/>
        <v>0</v>
      </c>
    </row>
    <row r="29" spans="1:6" x14ac:dyDescent="0.25">
      <c r="A29" s="13">
        <v>1993</v>
      </c>
      <c r="B29" s="14"/>
      <c r="C29" s="70">
        <f t="shared" si="1"/>
        <v>0</v>
      </c>
      <c r="D29" s="14">
        <v>49.046920821114369</v>
      </c>
      <c r="E29" s="27"/>
      <c r="F29" s="56">
        <f t="shared" si="0"/>
        <v>0</v>
      </c>
    </row>
    <row r="30" spans="1:6" x14ac:dyDescent="0.25">
      <c r="A30" s="13">
        <v>1994</v>
      </c>
      <c r="B30" s="14"/>
      <c r="C30" s="70">
        <f t="shared" si="1"/>
        <v>0</v>
      </c>
      <c r="D30" s="14">
        <v>50.843108504398828</v>
      </c>
      <c r="E30" s="27"/>
      <c r="F30" s="56">
        <f t="shared" si="0"/>
        <v>0</v>
      </c>
    </row>
    <row r="31" spans="1:6" x14ac:dyDescent="0.25">
      <c r="A31" s="13">
        <v>1995</v>
      </c>
      <c r="B31" s="14"/>
      <c r="C31" s="70">
        <f t="shared" si="1"/>
        <v>0</v>
      </c>
      <c r="D31" s="14">
        <v>52.456011730205276</v>
      </c>
      <c r="E31" s="27"/>
      <c r="F31" s="56">
        <f t="shared" si="0"/>
        <v>0</v>
      </c>
    </row>
    <row r="32" spans="1:6" x14ac:dyDescent="0.25">
      <c r="A32" s="28">
        <v>1996</v>
      </c>
      <c r="B32" s="29"/>
      <c r="C32" s="71">
        <f t="shared" si="1"/>
        <v>0</v>
      </c>
      <c r="D32" s="29">
        <v>53.519061583577709</v>
      </c>
      <c r="E32" s="31"/>
      <c r="F32" s="76">
        <f t="shared" si="0"/>
        <v>0</v>
      </c>
    </row>
    <row r="33" spans="1:6" x14ac:dyDescent="0.25">
      <c r="A33" s="3">
        <v>1997</v>
      </c>
      <c r="B33" s="14">
        <v>167500758</v>
      </c>
      <c r="C33" s="57">
        <f t="shared" si="1"/>
        <v>167500758</v>
      </c>
      <c r="D33" s="10">
        <v>55.095307917888562</v>
      </c>
      <c r="E33" s="17">
        <f>D7</f>
        <v>12.756598240469208</v>
      </c>
      <c r="F33" s="56">
        <f>IF(E33="",C33*$D$51/D33,C33*$D$51/E33)</f>
        <v>1313051919.0344827</v>
      </c>
    </row>
    <row r="34" spans="1:6" x14ac:dyDescent="0.25">
      <c r="A34" s="3">
        <v>1998</v>
      </c>
      <c r="B34" s="14"/>
      <c r="C34" s="58"/>
      <c r="D34" s="10">
        <v>56.158357771260995</v>
      </c>
      <c r="E34" s="17"/>
      <c r="F34" s="56">
        <f t="shared" ref="F34:F51" si="2">IF(E34="",C34*$D$51/D34,C34*$D$51/E34)</f>
        <v>0</v>
      </c>
    </row>
    <row r="35" spans="1:6" x14ac:dyDescent="0.25">
      <c r="A35" s="3">
        <v>1999</v>
      </c>
      <c r="B35" s="14">
        <v>174134360</v>
      </c>
      <c r="C35" s="59">
        <f>B35-B33</f>
        <v>6633602</v>
      </c>
      <c r="D35" s="10">
        <v>57.184750733137832</v>
      </c>
      <c r="E35" s="17">
        <f>(D34+D35)/2</f>
        <v>56.671554252199414</v>
      </c>
      <c r="F35" s="56">
        <f t="shared" si="2"/>
        <v>11705346.866752911</v>
      </c>
    </row>
    <row r="36" spans="1:6" x14ac:dyDescent="0.25">
      <c r="A36" s="3">
        <v>2000</v>
      </c>
      <c r="B36" s="14">
        <v>177307764.41999996</v>
      </c>
      <c r="C36" s="57">
        <f t="shared" ref="C36:C51" si="3">B36-B35</f>
        <v>3173404.4199999571</v>
      </c>
      <c r="D36" s="10">
        <v>60.410557184750736</v>
      </c>
      <c r="E36" s="17"/>
      <c r="F36" s="56">
        <f t="shared" si="2"/>
        <v>5253062.6564076953</v>
      </c>
    </row>
    <row r="37" spans="1:6" x14ac:dyDescent="0.25">
      <c r="A37" s="3">
        <v>2001</v>
      </c>
      <c r="B37" s="14">
        <v>178224481.23999998</v>
      </c>
      <c r="C37" s="57">
        <f t="shared" si="3"/>
        <v>916716.82000002265</v>
      </c>
      <c r="D37" s="10">
        <v>62.316715542521997</v>
      </c>
      <c r="E37" s="17"/>
      <c r="F37" s="56">
        <f t="shared" si="2"/>
        <v>1471060.8735059185</v>
      </c>
    </row>
    <row r="38" spans="1:6" x14ac:dyDescent="0.25">
      <c r="A38" s="23">
        <v>2002</v>
      </c>
      <c r="B38" s="24">
        <v>178648932.59499997</v>
      </c>
      <c r="C38" s="72">
        <f t="shared" si="3"/>
        <v>424451.35499998927</v>
      </c>
      <c r="D38" s="24">
        <v>64.222873900293251</v>
      </c>
      <c r="E38" s="26"/>
      <c r="F38" s="75">
        <f t="shared" si="2"/>
        <v>660903.70801368193</v>
      </c>
    </row>
    <row r="39" spans="1:6" x14ac:dyDescent="0.25">
      <c r="A39" s="13">
        <v>2003</v>
      </c>
      <c r="B39" s="14">
        <v>179432561.815</v>
      </c>
      <c r="C39" s="77">
        <f t="shared" si="3"/>
        <v>783629.22000002861</v>
      </c>
      <c r="D39" s="14">
        <v>64.662756598240463</v>
      </c>
      <c r="E39" s="27"/>
      <c r="F39" s="56">
        <f t="shared" si="2"/>
        <v>1211871.0386395</v>
      </c>
    </row>
    <row r="40" spans="1:6" x14ac:dyDescent="0.25">
      <c r="A40" s="13">
        <v>2004</v>
      </c>
      <c r="B40" s="14">
        <v>182132899.21999997</v>
      </c>
      <c r="C40" s="77">
        <f t="shared" si="3"/>
        <v>2700337.4049999714</v>
      </c>
      <c r="D40" s="14">
        <v>68.181818181818173</v>
      </c>
      <c r="E40" s="27"/>
      <c r="F40" s="56">
        <f t="shared" si="2"/>
        <v>3960494.8606666252</v>
      </c>
    </row>
    <row r="41" spans="1:6" x14ac:dyDescent="0.25">
      <c r="A41" s="13">
        <v>2005</v>
      </c>
      <c r="B41" s="14">
        <v>184282270.82999995</v>
      </c>
      <c r="C41" s="77">
        <f t="shared" si="3"/>
        <v>2149371.6099999845</v>
      </c>
      <c r="D41" s="14">
        <v>72.287390029325522</v>
      </c>
      <c r="E41" s="27"/>
      <c r="F41" s="56">
        <f t="shared" si="2"/>
        <v>2973370.0568356779</v>
      </c>
    </row>
    <row r="42" spans="1:6" x14ac:dyDescent="0.25">
      <c r="A42" s="28">
        <v>2006</v>
      </c>
      <c r="B42" s="29">
        <v>187608149.41499996</v>
      </c>
      <c r="C42" s="78">
        <f t="shared" si="3"/>
        <v>3325878.5850000083</v>
      </c>
      <c r="D42" s="29">
        <v>75.513196480938419</v>
      </c>
      <c r="E42" s="31"/>
      <c r="F42" s="76">
        <f t="shared" si="2"/>
        <v>4404367.3688737974</v>
      </c>
    </row>
    <row r="43" spans="1:6" x14ac:dyDescent="0.25">
      <c r="A43" s="3">
        <v>2007</v>
      </c>
      <c r="B43" s="14">
        <v>193529384.70999998</v>
      </c>
      <c r="C43" s="57">
        <f t="shared" si="3"/>
        <v>5921235.2950000167</v>
      </c>
      <c r="D43" s="10">
        <v>80.058651026392951</v>
      </c>
      <c r="E43" s="17"/>
      <c r="F43" s="56">
        <f t="shared" si="2"/>
        <v>7396121.7421062486</v>
      </c>
    </row>
    <row r="44" spans="1:6" x14ac:dyDescent="0.25">
      <c r="A44" s="3">
        <v>2008</v>
      </c>
      <c r="B44" s="14">
        <v>199174024.75</v>
      </c>
      <c r="C44" s="57">
        <f t="shared" si="3"/>
        <v>5644640.0400000215</v>
      </c>
      <c r="D44" s="10">
        <v>87.390029325513197</v>
      </c>
      <c r="E44" s="17"/>
      <c r="F44" s="56">
        <f t="shared" si="2"/>
        <v>6459135.0793288834</v>
      </c>
    </row>
    <row r="45" spans="1:6" x14ac:dyDescent="0.25">
      <c r="A45" s="3">
        <v>2009</v>
      </c>
      <c r="B45" s="14">
        <v>203984019.155</v>
      </c>
      <c r="C45" s="57">
        <f t="shared" si="3"/>
        <v>4809994.4050000012</v>
      </c>
      <c r="D45" s="10">
        <v>84.750733137829911</v>
      </c>
      <c r="E45" s="17"/>
      <c r="F45" s="56">
        <f t="shared" si="2"/>
        <v>5675460.5263148807</v>
      </c>
    </row>
    <row r="46" spans="1:6" x14ac:dyDescent="0.25">
      <c r="A46" s="3">
        <v>2010</v>
      </c>
      <c r="B46" s="14">
        <v>209834693.45000005</v>
      </c>
      <c r="C46" s="57">
        <f t="shared" si="3"/>
        <v>5850674.2950000465</v>
      </c>
      <c r="D46" s="10">
        <v>88.563049853372434</v>
      </c>
      <c r="E46" s="17"/>
      <c r="F46" s="56">
        <f t="shared" si="2"/>
        <v>6606224.9489901187</v>
      </c>
    </row>
    <row r="47" spans="1:6" x14ac:dyDescent="0.25">
      <c r="A47" s="3">
        <v>2011</v>
      </c>
      <c r="B47" s="14">
        <v>214822900.05500007</v>
      </c>
      <c r="C47" s="57">
        <f t="shared" si="3"/>
        <v>4988206.6050000191</v>
      </c>
      <c r="D47" s="10">
        <v>92.521994134897355</v>
      </c>
      <c r="E47" s="17"/>
      <c r="F47" s="56">
        <f t="shared" si="2"/>
        <v>5391373.858335996</v>
      </c>
    </row>
    <row r="48" spans="1:6" x14ac:dyDescent="0.25">
      <c r="A48" s="23">
        <v>2012</v>
      </c>
      <c r="B48" s="24">
        <v>224709471.30500001</v>
      </c>
      <c r="C48" s="72">
        <f t="shared" si="3"/>
        <v>9886571.2499999404</v>
      </c>
      <c r="D48" s="24">
        <v>94.574780058651029</v>
      </c>
      <c r="E48" s="26"/>
      <c r="F48" s="75">
        <f t="shared" si="2"/>
        <v>10453707.895348774</v>
      </c>
    </row>
    <row r="49" spans="1:6" x14ac:dyDescent="0.25">
      <c r="A49" s="3">
        <v>2013</v>
      </c>
      <c r="B49" s="14">
        <v>229283710.76999995</v>
      </c>
      <c r="C49" s="77">
        <f t="shared" si="3"/>
        <v>4574239.464999944</v>
      </c>
      <c r="D49" s="10">
        <v>95.747800586510266</v>
      </c>
      <c r="E49" s="17"/>
      <c r="F49" s="56">
        <f t="shared" si="2"/>
        <v>4777383.3309800336</v>
      </c>
    </row>
    <row r="50" spans="1:6" x14ac:dyDescent="0.25">
      <c r="A50" s="3">
        <v>2014</v>
      </c>
      <c r="B50" s="14">
        <v>249147738.59999996</v>
      </c>
      <c r="C50" s="77">
        <f t="shared" si="3"/>
        <v>19864027.830000013</v>
      </c>
      <c r="D50" s="10">
        <v>98.533724340175951</v>
      </c>
      <c r="E50" s="17"/>
      <c r="F50" s="56">
        <f t="shared" si="2"/>
        <v>20159623.482232157</v>
      </c>
    </row>
    <row r="51" spans="1:6" x14ac:dyDescent="0.25">
      <c r="A51" s="28">
        <v>2015</v>
      </c>
      <c r="B51" s="29">
        <v>256920691.90499994</v>
      </c>
      <c r="C51" s="78">
        <f t="shared" si="3"/>
        <v>7772953.3049999774</v>
      </c>
      <c r="D51" s="79">
        <v>100</v>
      </c>
      <c r="E51" s="31"/>
      <c r="F51" s="76">
        <f t="shared" si="2"/>
        <v>7772953.3049999774</v>
      </c>
    </row>
    <row r="52" spans="1:6" x14ac:dyDescent="0.25">
      <c r="A52" s="1" t="s">
        <v>2</v>
      </c>
      <c r="B52" s="20">
        <f>B51</f>
        <v>256920691.90499994</v>
      </c>
      <c r="C52" s="1"/>
      <c r="D52" s="1"/>
      <c r="E52" s="1"/>
      <c r="F52" s="61">
        <f>SUM(F3:F51)</f>
        <v>1419384380.6328154</v>
      </c>
    </row>
    <row r="53" spans="1:6" x14ac:dyDescent="0.25">
      <c r="A53" s="68" t="s">
        <v>72</v>
      </c>
      <c r="B53" s="14"/>
      <c r="C53" s="11"/>
      <c r="F53" s="6"/>
    </row>
    <row r="54" spans="1:6" x14ac:dyDescent="0.25">
      <c r="A54" s="68" t="s">
        <v>69</v>
      </c>
      <c r="B54" s="14"/>
    </row>
    <row r="55" spans="1:6" x14ac:dyDescent="0.25">
      <c r="A55" s="68" t="s">
        <v>91</v>
      </c>
      <c r="B55" s="14"/>
    </row>
    <row r="56" spans="1:6" x14ac:dyDescent="0.25">
      <c r="A56" s="68" t="s">
        <v>74</v>
      </c>
    </row>
  </sheetData>
  <pageMargins left="0.70866141732283505" right="0.70866141732283505" top="0.74803149606299202" bottom="0.74803149606299202" header="0.31496062992126" footer="0.31496062992126"/>
  <pageSetup scale="78" orientation="portrait" r:id="rId1"/>
  <headerFooter>
    <oddHeader>&amp;R&amp;"Franklin Gothic Book,Bold"&amp;10PUB-V-1 - ATTACHMENT 1
NLH Amended General Rate Application
Page 5 of 13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0" zoomScale="110" zoomScaleNormal="110" workbookViewId="0">
      <selection activeCell="A56" sqref="A56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7</v>
      </c>
    </row>
    <row r="2" spans="1:6" ht="31.5" x14ac:dyDescent="0.25">
      <c r="A2" s="15" t="s">
        <v>0</v>
      </c>
      <c r="B2" s="4" t="s">
        <v>66</v>
      </c>
      <c r="C2" s="15" t="s">
        <v>1</v>
      </c>
      <c r="D2" s="4" t="s">
        <v>68</v>
      </c>
      <c r="E2" s="4" t="s">
        <v>70</v>
      </c>
      <c r="F2" s="4" t="s">
        <v>71</v>
      </c>
    </row>
    <row r="3" spans="1:6" x14ac:dyDescent="0.25">
      <c r="A3" s="13">
        <v>1967</v>
      </c>
      <c r="B3" s="16">
        <f>'Subtotal Production'!B7-Hydraulic!B3-Holyrood!B3</f>
        <v>0</v>
      </c>
      <c r="C3" s="11"/>
      <c r="D3" s="10">
        <v>9.4847775175644031</v>
      </c>
      <c r="E3" s="10"/>
      <c r="F3" s="11"/>
    </row>
    <row r="4" spans="1:6" x14ac:dyDescent="0.25">
      <c r="A4" s="13">
        <v>1968</v>
      </c>
      <c r="B4" s="14"/>
      <c r="C4" s="58">
        <f>B4-B3</f>
        <v>0</v>
      </c>
      <c r="D4" s="10">
        <v>10.070257611241217</v>
      </c>
      <c r="E4" s="17"/>
      <c r="F4" s="56">
        <f t="shared" ref="F4:F32" si="0">IF(E4="",C4*$D$51/D4,C4*$D$51/E4)</f>
        <v>0</v>
      </c>
    </row>
    <row r="5" spans="1:6" x14ac:dyDescent="0.25">
      <c r="A5" s="13">
        <v>1969</v>
      </c>
      <c r="B5" s="14"/>
      <c r="C5" s="58">
        <f t="shared" ref="C5:C33" si="1">B5-B4</f>
        <v>0</v>
      </c>
      <c r="D5" s="10">
        <v>10.304449648711945</v>
      </c>
      <c r="E5" s="17"/>
      <c r="F5" s="56">
        <f t="shared" si="0"/>
        <v>0</v>
      </c>
    </row>
    <row r="6" spans="1:6" x14ac:dyDescent="0.25">
      <c r="A6" s="13">
        <v>1970</v>
      </c>
      <c r="B6" s="14"/>
      <c r="C6" s="58">
        <f t="shared" si="1"/>
        <v>0</v>
      </c>
      <c r="D6" s="10">
        <v>10.889929742388759</v>
      </c>
      <c r="E6" s="17"/>
      <c r="F6" s="56">
        <f t="shared" si="0"/>
        <v>0</v>
      </c>
    </row>
    <row r="7" spans="1:6" x14ac:dyDescent="0.25">
      <c r="A7" s="13">
        <v>1971</v>
      </c>
      <c r="B7" s="14"/>
      <c r="C7" s="58">
        <f t="shared" si="1"/>
        <v>0</v>
      </c>
      <c r="D7" s="10">
        <v>11.358313817330211</v>
      </c>
      <c r="E7" s="17"/>
      <c r="F7" s="56">
        <f t="shared" si="0"/>
        <v>0</v>
      </c>
    </row>
    <row r="8" spans="1:6" x14ac:dyDescent="0.25">
      <c r="A8" s="23">
        <v>1972</v>
      </c>
      <c r="B8" s="24"/>
      <c r="C8" s="69">
        <f t="shared" si="1"/>
        <v>0</v>
      </c>
      <c r="D8" s="24">
        <v>11.592505854800937</v>
      </c>
      <c r="E8" s="26"/>
      <c r="F8" s="75">
        <f t="shared" si="0"/>
        <v>0</v>
      </c>
    </row>
    <row r="9" spans="1:6" x14ac:dyDescent="0.25">
      <c r="A9" s="13">
        <v>1973</v>
      </c>
      <c r="B9" s="14"/>
      <c r="C9" s="70">
        <f t="shared" si="1"/>
        <v>0</v>
      </c>
      <c r="D9" s="14">
        <v>11.7096018735363</v>
      </c>
      <c r="E9" s="27"/>
      <c r="F9" s="56">
        <f t="shared" si="0"/>
        <v>0</v>
      </c>
    </row>
    <row r="10" spans="1:6" x14ac:dyDescent="0.25">
      <c r="A10" s="13">
        <v>1974</v>
      </c>
      <c r="B10" s="14"/>
      <c r="C10" s="70">
        <f t="shared" si="1"/>
        <v>0</v>
      </c>
      <c r="D10" s="14">
        <v>12.763466042154567</v>
      </c>
      <c r="E10" s="27"/>
      <c r="F10" s="56">
        <f t="shared" si="0"/>
        <v>0</v>
      </c>
    </row>
    <row r="11" spans="1:6" x14ac:dyDescent="0.25">
      <c r="A11" s="13">
        <v>1975</v>
      </c>
      <c r="B11" s="14"/>
      <c r="C11" s="70">
        <f t="shared" si="1"/>
        <v>0</v>
      </c>
      <c r="D11" s="14">
        <v>15.573770491803279</v>
      </c>
      <c r="E11" s="27"/>
      <c r="F11" s="56">
        <f t="shared" si="0"/>
        <v>0</v>
      </c>
    </row>
    <row r="12" spans="1:6" x14ac:dyDescent="0.25">
      <c r="A12" s="28">
        <v>1976</v>
      </c>
      <c r="B12" s="29"/>
      <c r="C12" s="71">
        <f t="shared" si="1"/>
        <v>0</v>
      </c>
      <c r="D12" s="29">
        <v>17.096018735362996</v>
      </c>
      <c r="E12" s="31"/>
      <c r="F12" s="76">
        <f t="shared" si="0"/>
        <v>0</v>
      </c>
    </row>
    <row r="13" spans="1:6" x14ac:dyDescent="0.25">
      <c r="A13" s="13">
        <v>1977</v>
      </c>
      <c r="B13" s="14"/>
      <c r="C13" s="58">
        <f t="shared" si="1"/>
        <v>0</v>
      </c>
      <c r="D13" s="10">
        <v>18.618266978922719</v>
      </c>
      <c r="E13" s="17"/>
      <c r="F13" s="56">
        <f t="shared" si="0"/>
        <v>0</v>
      </c>
    </row>
    <row r="14" spans="1:6" x14ac:dyDescent="0.25">
      <c r="A14" s="13">
        <v>1978</v>
      </c>
      <c r="B14" s="14"/>
      <c r="C14" s="58">
        <f t="shared" si="1"/>
        <v>0</v>
      </c>
      <c r="D14" s="10">
        <v>19.437939110070257</v>
      </c>
      <c r="E14" s="17"/>
      <c r="F14" s="56">
        <f t="shared" si="0"/>
        <v>0</v>
      </c>
    </row>
    <row r="15" spans="1:6" x14ac:dyDescent="0.25">
      <c r="A15" s="13">
        <v>1979</v>
      </c>
      <c r="B15" s="14"/>
      <c r="C15" s="58">
        <f t="shared" si="1"/>
        <v>0</v>
      </c>
      <c r="D15" s="10">
        <v>20.960187353629976</v>
      </c>
      <c r="E15" s="17"/>
      <c r="F15" s="56">
        <f t="shared" si="0"/>
        <v>0</v>
      </c>
    </row>
    <row r="16" spans="1:6" x14ac:dyDescent="0.25">
      <c r="A16" s="13">
        <v>1980</v>
      </c>
      <c r="B16" s="14"/>
      <c r="C16" s="58">
        <f t="shared" si="1"/>
        <v>0</v>
      </c>
      <c r="D16" s="10">
        <v>22.599531615925059</v>
      </c>
      <c r="E16" s="17"/>
      <c r="F16" s="56">
        <f t="shared" si="0"/>
        <v>0</v>
      </c>
    </row>
    <row r="17" spans="1:6" x14ac:dyDescent="0.25">
      <c r="A17" s="13">
        <v>1981</v>
      </c>
      <c r="B17" s="14"/>
      <c r="C17" s="58">
        <f t="shared" si="1"/>
        <v>0</v>
      </c>
      <c r="D17" s="10">
        <v>24.707259953161593</v>
      </c>
      <c r="E17" s="17"/>
      <c r="F17" s="56">
        <f t="shared" si="0"/>
        <v>0</v>
      </c>
    </row>
    <row r="18" spans="1:6" x14ac:dyDescent="0.25">
      <c r="A18" s="23">
        <v>1982</v>
      </c>
      <c r="B18" s="24"/>
      <c r="C18" s="69">
        <f t="shared" si="1"/>
        <v>0</v>
      </c>
      <c r="D18" s="24">
        <v>26.697892271662766</v>
      </c>
      <c r="E18" s="26"/>
      <c r="F18" s="75">
        <f t="shared" si="0"/>
        <v>0</v>
      </c>
    </row>
    <row r="19" spans="1:6" x14ac:dyDescent="0.25">
      <c r="A19" s="13">
        <v>1983</v>
      </c>
      <c r="B19" s="14"/>
      <c r="C19" s="70">
        <f t="shared" si="1"/>
        <v>0</v>
      </c>
      <c r="D19" s="14">
        <v>27.517564402810301</v>
      </c>
      <c r="E19" s="27"/>
      <c r="F19" s="56">
        <f t="shared" si="0"/>
        <v>0</v>
      </c>
    </row>
    <row r="20" spans="1:6" x14ac:dyDescent="0.25">
      <c r="A20" s="13">
        <v>1984</v>
      </c>
      <c r="B20" s="14"/>
      <c r="C20" s="70">
        <f t="shared" si="1"/>
        <v>0</v>
      </c>
      <c r="D20" s="14">
        <v>27.985948477751755</v>
      </c>
      <c r="E20" s="27"/>
      <c r="F20" s="56">
        <f t="shared" si="0"/>
        <v>0</v>
      </c>
    </row>
    <row r="21" spans="1:6" x14ac:dyDescent="0.25">
      <c r="A21" s="13">
        <v>1985</v>
      </c>
      <c r="B21" s="14"/>
      <c r="C21" s="70">
        <f t="shared" si="1"/>
        <v>0</v>
      </c>
      <c r="D21" s="14">
        <v>28.454332552693206</v>
      </c>
      <c r="E21" s="27"/>
      <c r="F21" s="56">
        <f t="shared" si="0"/>
        <v>0</v>
      </c>
    </row>
    <row r="22" spans="1:6" x14ac:dyDescent="0.25">
      <c r="A22" s="28">
        <v>1986</v>
      </c>
      <c r="B22" s="29"/>
      <c r="C22" s="71">
        <f t="shared" si="1"/>
        <v>0</v>
      </c>
      <c r="D22" s="29">
        <v>28.92271662763466</v>
      </c>
      <c r="E22" s="31"/>
      <c r="F22" s="76">
        <f t="shared" si="0"/>
        <v>0</v>
      </c>
    </row>
    <row r="23" spans="1:6" x14ac:dyDescent="0.25">
      <c r="A23" s="13">
        <v>1987</v>
      </c>
      <c r="B23" s="14"/>
      <c r="C23" s="58">
        <f t="shared" si="1"/>
        <v>0</v>
      </c>
      <c r="D23" s="10">
        <v>30.913348946135834</v>
      </c>
      <c r="E23" s="17"/>
      <c r="F23" s="56">
        <f t="shared" si="0"/>
        <v>0</v>
      </c>
    </row>
    <row r="24" spans="1:6" x14ac:dyDescent="0.25">
      <c r="A24" s="13">
        <v>1988</v>
      </c>
      <c r="B24" s="14"/>
      <c r="C24" s="58">
        <f t="shared" si="1"/>
        <v>0</v>
      </c>
      <c r="D24" s="10">
        <v>36.094847775175644</v>
      </c>
      <c r="E24" s="17"/>
      <c r="F24" s="56">
        <f t="shared" si="0"/>
        <v>0</v>
      </c>
    </row>
    <row r="25" spans="1:6" x14ac:dyDescent="0.25">
      <c r="A25" s="13">
        <v>1989</v>
      </c>
      <c r="B25" s="14"/>
      <c r="C25" s="58">
        <f t="shared" si="1"/>
        <v>0</v>
      </c>
      <c r="D25" s="10">
        <v>38.963700234192039</v>
      </c>
      <c r="E25" s="17"/>
      <c r="F25" s="56">
        <f t="shared" si="0"/>
        <v>0</v>
      </c>
    </row>
    <row r="26" spans="1:6" x14ac:dyDescent="0.25">
      <c r="A26" s="13">
        <v>1990</v>
      </c>
      <c r="B26" s="14"/>
      <c r="C26" s="58">
        <f t="shared" si="1"/>
        <v>0</v>
      </c>
      <c r="D26" s="10">
        <v>39.900468384074941</v>
      </c>
      <c r="E26" s="17"/>
      <c r="F26" s="56">
        <f t="shared" si="0"/>
        <v>0</v>
      </c>
    </row>
    <row r="27" spans="1:6" x14ac:dyDescent="0.25">
      <c r="A27" s="13">
        <v>1991</v>
      </c>
      <c r="B27" s="14"/>
      <c r="C27" s="58">
        <f t="shared" si="1"/>
        <v>0</v>
      </c>
      <c r="D27" s="10">
        <v>40.69086651053864</v>
      </c>
      <c r="E27" s="17"/>
      <c r="F27" s="56">
        <f t="shared" si="0"/>
        <v>0</v>
      </c>
    </row>
    <row r="28" spans="1:6" x14ac:dyDescent="0.25">
      <c r="A28" s="23">
        <v>1992</v>
      </c>
      <c r="B28" s="24"/>
      <c r="C28" s="69">
        <f t="shared" si="1"/>
        <v>0</v>
      </c>
      <c r="D28" s="24">
        <v>41.656908665105384</v>
      </c>
      <c r="E28" s="26"/>
      <c r="F28" s="75">
        <f t="shared" si="0"/>
        <v>0</v>
      </c>
    </row>
    <row r="29" spans="1:6" x14ac:dyDescent="0.25">
      <c r="A29" s="13">
        <v>1993</v>
      </c>
      <c r="B29" s="14"/>
      <c r="C29" s="70">
        <f t="shared" si="1"/>
        <v>0</v>
      </c>
      <c r="D29" s="14">
        <v>42.330210772833723</v>
      </c>
      <c r="E29" s="27"/>
      <c r="F29" s="56">
        <f t="shared" si="0"/>
        <v>0</v>
      </c>
    </row>
    <row r="30" spans="1:6" x14ac:dyDescent="0.25">
      <c r="A30" s="13">
        <v>1994</v>
      </c>
      <c r="B30" s="14"/>
      <c r="C30" s="70">
        <f t="shared" si="1"/>
        <v>0</v>
      </c>
      <c r="D30" s="14">
        <v>41.539812646370024</v>
      </c>
      <c r="E30" s="27"/>
      <c r="F30" s="56">
        <f t="shared" si="0"/>
        <v>0</v>
      </c>
    </row>
    <row r="31" spans="1:6" x14ac:dyDescent="0.25">
      <c r="A31" s="13">
        <v>1995</v>
      </c>
      <c r="B31" s="14"/>
      <c r="C31" s="70">
        <f t="shared" si="1"/>
        <v>0</v>
      </c>
      <c r="D31" s="14">
        <v>42.213114754098363</v>
      </c>
      <c r="E31" s="27"/>
      <c r="F31" s="56">
        <f t="shared" si="0"/>
        <v>0</v>
      </c>
    </row>
    <row r="32" spans="1:6" x14ac:dyDescent="0.25">
      <c r="A32" s="28">
        <v>1996</v>
      </c>
      <c r="B32" s="29"/>
      <c r="C32" s="71">
        <f t="shared" si="1"/>
        <v>0</v>
      </c>
      <c r="D32" s="29">
        <v>43.588992974238877</v>
      </c>
      <c r="E32" s="31"/>
      <c r="F32" s="76">
        <f t="shared" si="0"/>
        <v>0</v>
      </c>
    </row>
    <row r="33" spans="1:6" x14ac:dyDescent="0.25">
      <c r="A33" s="3">
        <v>1997</v>
      </c>
      <c r="B33" s="14">
        <f>'Subtotal Production'!B33-Hydraulic!B33-Holyrood!B33</f>
        <v>57637857</v>
      </c>
      <c r="C33" s="72">
        <f t="shared" si="1"/>
        <v>57637857</v>
      </c>
      <c r="D33" s="10">
        <v>44.291569086651059</v>
      </c>
      <c r="E33" s="17">
        <f>D7</f>
        <v>11.358313817330211</v>
      </c>
      <c r="F33" s="56">
        <f>IF(E33="",C33*$D$51/D33,C33*$D$51/E33)</f>
        <v>507450823.48453605</v>
      </c>
    </row>
    <row r="34" spans="1:6" x14ac:dyDescent="0.25">
      <c r="A34" s="3">
        <v>1998</v>
      </c>
      <c r="B34" s="14"/>
      <c r="C34" s="70"/>
      <c r="D34" s="10">
        <v>45.784543325526933</v>
      </c>
      <c r="E34" s="17"/>
      <c r="F34" s="56">
        <f t="shared" ref="F34:F51" si="2">IF(E34="",C34*$D$51/D34,C34*$D$51/E34)</f>
        <v>0</v>
      </c>
    </row>
    <row r="35" spans="1:6" x14ac:dyDescent="0.25">
      <c r="A35" s="3">
        <v>1999</v>
      </c>
      <c r="B35" s="14">
        <f>'Subtotal Production'!B35-Hydraulic!B35-Holyrood!B35</f>
        <v>56119280.470000029</v>
      </c>
      <c r="C35" s="73">
        <f>B35-B33</f>
        <v>-1518576.5299999714</v>
      </c>
      <c r="D35" s="10">
        <v>47.423887587822016</v>
      </c>
      <c r="E35" s="17">
        <f>(D34+D35)/2</f>
        <v>46.604215456674474</v>
      </c>
      <c r="F35" s="56">
        <f t="shared" si="2"/>
        <v>-3258453.157336622</v>
      </c>
    </row>
    <row r="36" spans="1:6" x14ac:dyDescent="0.25">
      <c r="A36" s="3">
        <v>2000</v>
      </c>
      <c r="B36" s="14">
        <f>'Subtotal Production'!B36-Hydraulic!B36-Holyrood!B36</f>
        <v>31358369.299999952</v>
      </c>
      <c r="C36" s="56">
        <f t="shared" ref="C36:C51" si="3">B36-B35</f>
        <v>-24760911.170000076</v>
      </c>
      <c r="D36" s="10">
        <v>50.936768149882909</v>
      </c>
      <c r="E36" s="17"/>
      <c r="F36" s="56">
        <f t="shared" si="2"/>
        <v>-48611076.18202313</v>
      </c>
    </row>
    <row r="37" spans="1:6" x14ac:dyDescent="0.25">
      <c r="A37" s="3">
        <v>2001</v>
      </c>
      <c r="B37" s="14">
        <f>'Subtotal Production'!B37-Hydraulic!B37-Holyrood!B37</f>
        <v>30633519.070000082</v>
      </c>
      <c r="C37" s="76">
        <f t="shared" si="3"/>
        <v>-724850.22999987006</v>
      </c>
      <c r="D37" s="10">
        <v>49.180327868852459</v>
      </c>
      <c r="E37" s="17"/>
      <c r="F37" s="56">
        <f t="shared" si="2"/>
        <v>-1473862.1343330692</v>
      </c>
    </row>
    <row r="38" spans="1:6" x14ac:dyDescent="0.25">
      <c r="A38" s="23">
        <v>2002</v>
      </c>
      <c r="B38" s="24">
        <f>'Subtotal Production'!B38-Hydraulic!B38-Holyrood!B38</f>
        <v>30788077.205000103</v>
      </c>
      <c r="C38" s="75">
        <f t="shared" si="3"/>
        <v>154558.13500002027</v>
      </c>
      <c r="D38" s="24">
        <v>51.170960187353629</v>
      </c>
      <c r="E38" s="26"/>
      <c r="F38" s="75">
        <f t="shared" si="2"/>
        <v>302042.67114420439</v>
      </c>
    </row>
    <row r="39" spans="1:6" x14ac:dyDescent="0.25">
      <c r="A39" s="13">
        <v>2003</v>
      </c>
      <c r="B39" s="14">
        <f>'Subtotal Production'!B39-Hydraulic!B39-Holyrood!B39</f>
        <v>30374566.515000045</v>
      </c>
      <c r="C39" s="56">
        <f t="shared" si="3"/>
        <v>-413510.69000005722</v>
      </c>
      <c r="D39" s="14">
        <v>51.99063231850117</v>
      </c>
      <c r="E39" s="27"/>
      <c r="F39" s="56">
        <f t="shared" si="2"/>
        <v>-795356.14698209206</v>
      </c>
    </row>
    <row r="40" spans="1:6" x14ac:dyDescent="0.25">
      <c r="A40" s="13">
        <v>2004</v>
      </c>
      <c r="B40" s="14">
        <f>'Subtotal Production'!B40-Hydraulic!B40-Holyrood!B40</f>
        <v>29324336.475000083</v>
      </c>
      <c r="C40" s="56">
        <f t="shared" si="3"/>
        <v>-1050230.0399999619</v>
      </c>
      <c r="D40" s="14">
        <v>52.341920374707264</v>
      </c>
      <c r="E40" s="27"/>
      <c r="F40" s="56">
        <f t="shared" si="2"/>
        <v>-2006479.7632214034</v>
      </c>
    </row>
    <row r="41" spans="1:6" x14ac:dyDescent="0.25">
      <c r="A41" s="13">
        <v>2005</v>
      </c>
      <c r="B41" s="14">
        <f>'Subtotal Production'!B41-Hydraulic!B41-Holyrood!B41</f>
        <v>29920914.774999946</v>
      </c>
      <c r="C41" s="56">
        <f t="shared" si="3"/>
        <v>596578.29999986291</v>
      </c>
      <c r="D41" s="14">
        <v>52.693208430913351</v>
      </c>
      <c r="E41" s="27"/>
      <c r="F41" s="56">
        <f t="shared" si="2"/>
        <v>1132173.0404441843</v>
      </c>
    </row>
    <row r="42" spans="1:6" x14ac:dyDescent="0.25">
      <c r="A42" s="28">
        <v>2006</v>
      </c>
      <c r="B42" s="29">
        <f>'Subtotal Production'!B42-Hydraulic!B42-Holyrood!B42</f>
        <v>30749942.925000072</v>
      </c>
      <c r="C42" s="76">
        <f t="shared" si="3"/>
        <v>829028.15000012517</v>
      </c>
      <c r="D42" s="29">
        <v>55.152224824355969</v>
      </c>
      <c r="E42" s="31"/>
      <c r="F42" s="76">
        <f t="shared" si="2"/>
        <v>1503163.567091522</v>
      </c>
    </row>
    <row r="43" spans="1:6" x14ac:dyDescent="0.25">
      <c r="A43" s="3">
        <v>2007</v>
      </c>
      <c r="B43" s="14">
        <f>'Subtotal Production'!B43-Hydraulic!B43-Holyrood!B43</f>
        <v>31040422.770000041</v>
      </c>
      <c r="C43" s="75">
        <f t="shared" si="3"/>
        <v>290479.84499996901</v>
      </c>
      <c r="D43" s="10">
        <v>63.58313817330211</v>
      </c>
      <c r="E43" s="17"/>
      <c r="F43" s="56">
        <f t="shared" si="2"/>
        <v>456850.43762426061</v>
      </c>
    </row>
    <row r="44" spans="1:6" x14ac:dyDescent="0.25">
      <c r="A44" s="3">
        <v>2008</v>
      </c>
      <c r="B44" s="14">
        <f>'Subtotal Production'!B44-Hydraulic!B44-Holyrood!B44</f>
        <v>30673017.699999928</v>
      </c>
      <c r="C44" s="56">
        <f t="shared" si="3"/>
        <v>-367405.07000011206</v>
      </c>
      <c r="D44" s="10">
        <v>72.131147540983605</v>
      </c>
      <c r="E44" s="17"/>
      <c r="F44" s="56">
        <f t="shared" si="2"/>
        <v>-509357.02886379173</v>
      </c>
    </row>
    <row r="45" spans="1:6" x14ac:dyDescent="0.25">
      <c r="A45" s="3">
        <v>2009</v>
      </c>
      <c r="B45" s="14">
        <f>'Subtotal Production'!B45-Hydraulic!B45-Holyrood!B45</f>
        <v>31949964.230000108</v>
      </c>
      <c r="C45" s="56">
        <f t="shared" si="3"/>
        <v>1276946.53000018</v>
      </c>
      <c r="D45" s="10">
        <v>78.103044496487115</v>
      </c>
      <c r="E45" s="17"/>
      <c r="F45" s="56">
        <f t="shared" si="2"/>
        <v>1634951.0294155229</v>
      </c>
    </row>
    <row r="46" spans="1:6" x14ac:dyDescent="0.25">
      <c r="A46" s="3">
        <v>2010</v>
      </c>
      <c r="B46" s="14">
        <f>'Subtotal Production'!B46-Hydraulic!B46-Holyrood!B46</f>
        <v>33800416.184999943</v>
      </c>
      <c r="C46" s="56">
        <f t="shared" si="3"/>
        <v>1850451.9549998343</v>
      </c>
      <c r="D46" s="10">
        <v>81.967213114754102</v>
      </c>
      <c r="E46" s="17"/>
      <c r="F46" s="56">
        <f t="shared" si="2"/>
        <v>2257551.3850997975</v>
      </c>
    </row>
    <row r="47" spans="1:6" x14ac:dyDescent="0.25">
      <c r="A47" s="3">
        <v>2011</v>
      </c>
      <c r="B47" s="14">
        <f>'Subtotal Production'!B47-Hydraulic!B47-Holyrood!B47</f>
        <v>35346066.504999995</v>
      </c>
      <c r="C47" s="76">
        <f t="shared" si="3"/>
        <v>1545650.3200000525</v>
      </c>
      <c r="D47" s="10">
        <v>83.957845433255272</v>
      </c>
      <c r="E47" s="17"/>
      <c r="F47" s="56">
        <f t="shared" si="2"/>
        <v>1840983.7842120568</v>
      </c>
    </row>
    <row r="48" spans="1:6" x14ac:dyDescent="0.25">
      <c r="A48" s="23">
        <v>2012</v>
      </c>
      <c r="B48" s="24">
        <f>'Subtotal Production'!B48-Hydraulic!B48-Holyrood!B48</f>
        <v>30705033.990000069</v>
      </c>
      <c r="C48" s="75">
        <f t="shared" si="3"/>
        <v>-4641032.5149999261</v>
      </c>
      <c r="D48" s="24">
        <v>91.451990632318498</v>
      </c>
      <c r="E48" s="26"/>
      <c r="F48" s="75">
        <f t="shared" si="2"/>
        <v>-5074829.4082073458</v>
      </c>
    </row>
    <row r="49" spans="1:6" x14ac:dyDescent="0.25">
      <c r="A49" s="3">
        <v>2013</v>
      </c>
      <c r="B49" s="14">
        <f>'Subtotal Production'!B49-Hydraulic!B49-Holyrood!B49</f>
        <v>38117245.155000001</v>
      </c>
      <c r="C49" s="56">
        <f t="shared" si="3"/>
        <v>7412211.1649999321</v>
      </c>
      <c r="D49" s="10">
        <v>93.559718969555036</v>
      </c>
      <c r="E49" s="17"/>
      <c r="F49" s="56">
        <f t="shared" si="2"/>
        <v>7922438.4667208288</v>
      </c>
    </row>
    <row r="50" spans="1:6" x14ac:dyDescent="0.25">
      <c r="A50" s="3">
        <v>2014</v>
      </c>
      <c r="B50" s="14">
        <f>'Subtotal Production'!B50-Hydraulic!B50-Holyrood!B50</f>
        <v>37581151.919999778</v>
      </c>
      <c r="C50" s="56">
        <f t="shared" si="3"/>
        <v>-536093.23500022292</v>
      </c>
      <c r="D50" s="10">
        <v>97.658079625292743</v>
      </c>
      <c r="E50" s="17"/>
      <c r="F50" s="56">
        <f t="shared" si="2"/>
        <v>-548949.18787792604</v>
      </c>
    </row>
    <row r="51" spans="1:6" x14ac:dyDescent="0.25">
      <c r="A51" s="28">
        <v>2015</v>
      </c>
      <c r="B51" s="29">
        <f>'Subtotal Production'!B51-Hydraulic!B51-Holyrood!B51</f>
        <v>165502570.21000007</v>
      </c>
      <c r="C51" s="76">
        <f t="shared" si="3"/>
        <v>127921418.29000029</v>
      </c>
      <c r="D51" s="29">
        <v>100</v>
      </c>
      <c r="E51" s="31"/>
      <c r="F51" s="76">
        <f t="shared" si="2"/>
        <v>127921418.29000029</v>
      </c>
    </row>
    <row r="52" spans="1:6" x14ac:dyDescent="0.25">
      <c r="A52" s="1" t="s">
        <v>2</v>
      </c>
      <c r="B52" s="7">
        <f>B51</f>
        <v>165502570.21000007</v>
      </c>
      <c r="C52" s="1"/>
      <c r="D52" s="1"/>
      <c r="E52" s="1"/>
      <c r="F52" s="7">
        <f>SUM(F3:F51)</f>
        <v>590144033.14744341</v>
      </c>
    </row>
    <row r="53" spans="1:6" x14ac:dyDescent="0.25">
      <c r="A53" s="74" t="s">
        <v>73</v>
      </c>
      <c r="C53" s="11"/>
      <c r="F53" s="6"/>
    </row>
    <row r="54" spans="1:6" x14ac:dyDescent="0.25">
      <c r="A54" s="68" t="s">
        <v>69</v>
      </c>
    </row>
    <row r="55" spans="1:6" x14ac:dyDescent="0.25">
      <c r="A55" s="68" t="s">
        <v>91</v>
      </c>
    </row>
    <row r="56" spans="1:6" x14ac:dyDescent="0.25">
      <c r="A56" s="68" t="s">
        <v>74</v>
      </c>
    </row>
  </sheetData>
  <pageMargins left="0.70866141732283505" right="0.70866141732283505" top="0.74803149606299202" bottom="0.74803149606299202" header="0.31496062992126" footer="0.31496062992126"/>
  <pageSetup scale="78" orientation="portrait" r:id="rId1"/>
  <headerFooter>
    <oddHeader>&amp;R&amp;"Franklin Gothic Book,Bold"&amp;10PUB-V-1 - ATTACHMENT 1
NLH Amended General Rate Application
Page 6 of 13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opLeftCell="A41" zoomScale="110" zoomScaleNormal="110" workbookViewId="0">
      <selection activeCell="A56" sqref="A56"/>
    </sheetView>
  </sheetViews>
  <sheetFormatPr defaultRowHeight="15.75" x14ac:dyDescent="0.25"/>
  <cols>
    <col min="1" max="1" width="22.75" customWidth="1"/>
    <col min="2" max="2" width="18.625" customWidth="1"/>
    <col min="3" max="3" width="16.125" customWidth="1"/>
    <col min="4" max="4" width="16" customWidth="1"/>
    <col min="5" max="5" width="14.625" customWidth="1"/>
    <col min="6" max="6" width="12.625" customWidth="1"/>
    <col min="7" max="11" width="14.625" customWidth="1"/>
  </cols>
  <sheetData>
    <row r="1" spans="1:7" ht="18.75" x14ac:dyDescent="0.3">
      <c r="A1" s="2" t="s">
        <v>39</v>
      </c>
    </row>
    <row r="2" spans="1:7" x14ac:dyDescent="0.25">
      <c r="A2" s="15" t="s">
        <v>0</v>
      </c>
      <c r="B2" s="21" t="s">
        <v>75</v>
      </c>
      <c r="C2" s="15"/>
    </row>
    <row r="3" spans="1:7" x14ac:dyDescent="0.25">
      <c r="A3" s="13">
        <v>1967</v>
      </c>
      <c r="B3" s="21">
        <v>0</v>
      </c>
      <c r="C3" s="11"/>
    </row>
    <row r="4" spans="1:7" x14ac:dyDescent="0.25">
      <c r="A4" s="13">
        <v>1968</v>
      </c>
      <c r="B4" s="21"/>
      <c r="C4" s="11"/>
    </row>
    <row r="5" spans="1:7" x14ac:dyDescent="0.25">
      <c r="A5" s="13">
        <v>1969</v>
      </c>
      <c r="B5" s="21"/>
      <c r="C5" s="11"/>
    </row>
    <row r="6" spans="1:7" x14ac:dyDescent="0.25">
      <c r="A6" s="13">
        <v>1970</v>
      </c>
      <c r="B6" s="21"/>
      <c r="C6" s="11"/>
      <c r="D6" s="4"/>
      <c r="E6" s="4"/>
      <c r="F6" s="3"/>
      <c r="G6" s="12"/>
    </row>
    <row r="7" spans="1:7" x14ac:dyDescent="0.25">
      <c r="A7" s="13">
        <v>1971</v>
      </c>
      <c r="B7" s="21"/>
      <c r="C7" s="11"/>
      <c r="D7" s="10"/>
      <c r="E7" s="10"/>
      <c r="F7" s="11"/>
      <c r="G7" s="3"/>
    </row>
    <row r="8" spans="1:7" x14ac:dyDescent="0.25">
      <c r="A8" s="13">
        <v>1972</v>
      </c>
      <c r="B8" s="21"/>
      <c r="C8" s="11"/>
      <c r="D8" s="34"/>
      <c r="E8" s="10"/>
      <c r="F8" s="11"/>
      <c r="G8" s="3"/>
    </row>
    <row r="9" spans="1:7" x14ac:dyDescent="0.25">
      <c r="A9" s="13">
        <v>1973</v>
      </c>
      <c r="B9" s="21"/>
      <c r="C9" s="11"/>
      <c r="D9" s="34"/>
      <c r="E9" s="10"/>
      <c r="F9" s="11"/>
      <c r="G9" s="3"/>
    </row>
    <row r="10" spans="1:7" x14ac:dyDescent="0.25">
      <c r="A10" s="13">
        <v>1974</v>
      </c>
      <c r="B10" s="21"/>
      <c r="C10" s="11"/>
      <c r="D10" s="34"/>
      <c r="E10" s="10"/>
      <c r="F10" s="11"/>
      <c r="G10" s="3"/>
    </row>
    <row r="11" spans="1:7" x14ac:dyDescent="0.25">
      <c r="A11" s="13">
        <v>1975</v>
      </c>
      <c r="B11" s="21"/>
      <c r="C11" s="11"/>
      <c r="D11" s="34"/>
      <c r="E11" s="10"/>
      <c r="F11" s="11"/>
      <c r="G11" s="3"/>
    </row>
    <row r="12" spans="1:7" x14ac:dyDescent="0.25">
      <c r="A12" s="13">
        <v>1976</v>
      </c>
      <c r="B12" s="21"/>
      <c r="C12" s="11"/>
      <c r="D12" s="34"/>
      <c r="E12" s="10"/>
      <c r="F12" s="11"/>
      <c r="G12" s="3"/>
    </row>
    <row r="13" spans="1:7" x14ac:dyDescent="0.25">
      <c r="A13" s="13">
        <v>1977</v>
      </c>
      <c r="B13" s="21"/>
      <c r="C13" s="11"/>
      <c r="D13" s="34"/>
      <c r="E13" s="10"/>
      <c r="F13" s="11"/>
      <c r="G13" s="3"/>
    </row>
    <row r="14" spans="1:7" x14ac:dyDescent="0.25">
      <c r="A14" s="13">
        <v>1978</v>
      </c>
      <c r="B14" s="21"/>
      <c r="C14" s="11"/>
      <c r="D14" s="10"/>
      <c r="E14" s="10"/>
      <c r="F14" s="11"/>
      <c r="G14" s="3"/>
    </row>
    <row r="15" spans="1:7" x14ac:dyDescent="0.25">
      <c r="A15" s="13">
        <v>1979</v>
      </c>
      <c r="B15" s="21"/>
      <c r="C15" s="11"/>
      <c r="D15" s="10"/>
      <c r="E15" s="10"/>
      <c r="F15" s="11"/>
      <c r="G15" s="3"/>
    </row>
    <row r="16" spans="1:7" x14ac:dyDescent="0.25">
      <c r="A16" s="13">
        <v>1980</v>
      </c>
      <c r="B16" s="21"/>
      <c r="C16" s="11"/>
      <c r="D16" s="10"/>
      <c r="E16" s="10"/>
      <c r="F16" s="11"/>
      <c r="G16" s="3"/>
    </row>
    <row r="17" spans="1:7" x14ac:dyDescent="0.25">
      <c r="A17" s="13">
        <v>1981</v>
      </c>
      <c r="B17" s="21"/>
      <c r="C17" s="11"/>
      <c r="D17" s="10"/>
      <c r="E17" s="10"/>
      <c r="F17" s="11"/>
      <c r="G17" s="3"/>
    </row>
    <row r="18" spans="1:7" x14ac:dyDescent="0.25">
      <c r="A18" s="13">
        <v>1982</v>
      </c>
      <c r="B18" s="21"/>
      <c r="C18" s="11"/>
      <c r="D18" s="10"/>
      <c r="E18" s="10"/>
      <c r="F18" s="11"/>
      <c r="G18" s="3"/>
    </row>
    <row r="19" spans="1:7" x14ac:dyDescent="0.25">
      <c r="A19" s="13">
        <v>1983</v>
      </c>
      <c r="B19" s="21"/>
      <c r="C19" s="11"/>
      <c r="D19" s="10"/>
      <c r="E19" s="10"/>
      <c r="F19" s="11"/>
      <c r="G19" s="3"/>
    </row>
    <row r="20" spans="1:7" x14ac:dyDescent="0.25">
      <c r="A20" s="13">
        <v>1984</v>
      </c>
      <c r="B20" s="21"/>
      <c r="C20" s="11"/>
      <c r="D20" s="10"/>
      <c r="E20" s="10"/>
      <c r="F20" s="11"/>
      <c r="G20" s="3"/>
    </row>
    <row r="21" spans="1:7" x14ac:dyDescent="0.25">
      <c r="A21" s="13">
        <v>1985</v>
      </c>
      <c r="B21" s="21"/>
      <c r="C21" s="11"/>
      <c r="D21" s="10"/>
      <c r="E21" s="10"/>
      <c r="F21" s="11"/>
      <c r="G21" s="3"/>
    </row>
    <row r="22" spans="1:7" x14ac:dyDescent="0.25">
      <c r="A22" s="13">
        <v>1986</v>
      </c>
      <c r="B22" s="21"/>
      <c r="C22" s="11"/>
      <c r="D22" s="10"/>
      <c r="E22" s="10"/>
      <c r="F22" s="11"/>
      <c r="G22" s="3"/>
    </row>
    <row r="23" spans="1:7" x14ac:dyDescent="0.25">
      <c r="A23" s="13">
        <v>1987</v>
      </c>
      <c r="B23" s="21"/>
      <c r="C23" s="11"/>
      <c r="D23" s="10"/>
      <c r="E23" s="10"/>
      <c r="F23" s="11"/>
      <c r="G23" s="3"/>
    </row>
    <row r="24" spans="1:7" x14ac:dyDescent="0.25">
      <c r="A24" s="13">
        <v>1988</v>
      </c>
      <c r="B24" s="21"/>
      <c r="C24" s="11"/>
      <c r="D24" s="10"/>
      <c r="E24" s="10"/>
      <c r="F24" s="11"/>
      <c r="G24" s="3"/>
    </row>
    <row r="25" spans="1:7" x14ac:dyDescent="0.25">
      <c r="A25" s="13">
        <v>1989</v>
      </c>
      <c r="B25" s="21"/>
      <c r="C25" s="11"/>
      <c r="D25" s="10"/>
      <c r="E25" s="10"/>
      <c r="F25" s="11"/>
      <c r="G25" s="3"/>
    </row>
    <row r="26" spans="1:7" x14ac:dyDescent="0.25">
      <c r="A26" s="13">
        <v>1990</v>
      </c>
      <c r="B26" s="21"/>
      <c r="C26" s="11"/>
      <c r="D26" s="10"/>
      <c r="E26" s="10"/>
      <c r="F26" s="11"/>
      <c r="G26" s="3"/>
    </row>
    <row r="27" spans="1:7" x14ac:dyDescent="0.25">
      <c r="A27" s="13">
        <v>1991</v>
      </c>
      <c r="B27" s="21"/>
      <c r="C27" s="11"/>
      <c r="D27" s="10"/>
      <c r="E27" s="10"/>
      <c r="F27" s="11"/>
      <c r="G27" s="3"/>
    </row>
    <row r="28" spans="1:7" x14ac:dyDescent="0.25">
      <c r="A28" s="13">
        <v>1992</v>
      </c>
      <c r="B28" s="21"/>
      <c r="C28" s="11"/>
      <c r="D28" s="10"/>
      <c r="E28" s="10"/>
      <c r="F28" s="11"/>
      <c r="G28" s="3"/>
    </row>
    <row r="29" spans="1:7" x14ac:dyDescent="0.25">
      <c r="A29" s="13">
        <v>1993</v>
      </c>
      <c r="B29" s="21"/>
      <c r="C29" s="11"/>
      <c r="D29" s="10"/>
      <c r="E29" s="10"/>
      <c r="F29" s="11"/>
      <c r="G29" s="3"/>
    </row>
    <row r="30" spans="1:7" x14ac:dyDescent="0.25">
      <c r="A30" s="13">
        <v>1994</v>
      </c>
      <c r="B30" s="21"/>
      <c r="C30" s="11"/>
      <c r="D30" s="10"/>
      <c r="E30" s="10"/>
      <c r="F30" s="11"/>
      <c r="G30" s="3"/>
    </row>
    <row r="31" spans="1:7" x14ac:dyDescent="0.25">
      <c r="A31" s="13">
        <v>1995</v>
      </c>
      <c r="B31" s="21"/>
      <c r="C31" s="11"/>
      <c r="D31" s="10"/>
      <c r="E31" s="10"/>
      <c r="F31" s="11"/>
      <c r="G31" s="3"/>
    </row>
    <row r="32" spans="1:7" x14ac:dyDescent="0.25">
      <c r="A32" s="15">
        <v>1996</v>
      </c>
      <c r="B32" s="21"/>
      <c r="C32" s="11"/>
      <c r="D32" s="10"/>
      <c r="E32" s="10"/>
      <c r="F32" s="11"/>
      <c r="G32" s="3"/>
    </row>
    <row r="33" spans="1:7" x14ac:dyDescent="0.25">
      <c r="A33" s="15">
        <v>1997</v>
      </c>
      <c r="B33" s="21">
        <v>939855381</v>
      </c>
      <c r="C33" s="11"/>
      <c r="D33" s="10"/>
      <c r="E33" s="10"/>
      <c r="F33" s="11"/>
      <c r="G33" s="3"/>
    </row>
    <row r="34" spans="1:7" x14ac:dyDescent="0.25">
      <c r="A34" s="15">
        <v>1998</v>
      </c>
      <c r="B34" s="21"/>
      <c r="C34" s="11"/>
      <c r="D34" s="10"/>
      <c r="E34" s="10"/>
      <c r="F34" s="11"/>
      <c r="G34" s="3"/>
    </row>
    <row r="35" spans="1:7" x14ac:dyDescent="0.25">
      <c r="A35" s="15">
        <v>1999</v>
      </c>
      <c r="B35" s="21">
        <v>946225045.02999997</v>
      </c>
      <c r="C35" s="11"/>
      <c r="D35" s="10"/>
      <c r="E35" s="10"/>
      <c r="F35" s="11"/>
      <c r="G35" s="3"/>
    </row>
    <row r="36" spans="1:7" x14ac:dyDescent="0.25">
      <c r="A36" s="15">
        <v>2000</v>
      </c>
      <c r="B36" s="21">
        <v>925281148.35999978</v>
      </c>
      <c r="C36" s="11"/>
      <c r="D36" s="10"/>
      <c r="E36" s="10"/>
      <c r="F36" s="11"/>
      <c r="G36" s="3"/>
    </row>
    <row r="37" spans="1:7" x14ac:dyDescent="0.25">
      <c r="A37" s="15">
        <v>2001</v>
      </c>
      <c r="B37" s="21">
        <v>926279674.03999984</v>
      </c>
      <c r="C37" s="11"/>
      <c r="D37" s="10"/>
      <c r="E37" s="10"/>
      <c r="F37" s="11"/>
      <c r="G37" s="3"/>
    </row>
    <row r="38" spans="1:7" x14ac:dyDescent="0.25">
      <c r="A38" s="23">
        <v>2002</v>
      </c>
      <c r="B38" s="25">
        <v>929083592.19500005</v>
      </c>
      <c r="C38" s="11"/>
      <c r="D38" s="10"/>
      <c r="E38" s="10"/>
      <c r="F38" s="11"/>
      <c r="G38" s="3"/>
    </row>
    <row r="39" spans="1:7" x14ac:dyDescent="0.25">
      <c r="A39" s="13">
        <v>2003</v>
      </c>
      <c r="B39" s="21">
        <v>983073042.31000018</v>
      </c>
      <c r="C39" s="11"/>
      <c r="D39" s="10"/>
      <c r="E39" s="10"/>
      <c r="F39" s="11"/>
      <c r="G39" s="3"/>
    </row>
    <row r="40" spans="1:7" x14ac:dyDescent="0.25">
      <c r="A40" s="13">
        <v>2004</v>
      </c>
      <c r="B40" s="21">
        <v>1038161382.1050001</v>
      </c>
      <c r="C40" s="11"/>
      <c r="D40" s="10"/>
      <c r="E40" s="10"/>
      <c r="F40" s="11"/>
      <c r="G40" s="3"/>
    </row>
    <row r="41" spans="1:7" x14ac:dyDescent="0.25">
      <c r="A41" s="13">
        <v>2005</v>
      </c>
      <c r="B41" s="21">
        <v>1046660000.0599998</v>
      </c>
      <c r="C41" s="11"/>
      <c r="D41" s="10"/>
      <c r="E41" s="5"/>
      <c r="F41" s="11"/>
    </row>
    <row r="42" spans="1:7" x14ac:dyDescent="0.25">
      <c r="A42" s="28">
        <v>2006</v>
      </c>
      <c r="B42" s="30">
        <v>1056566495.2350001</v>
      </c>
      <c r="C42" s="11"/>
      <c r="D42" s="10"/>
      <c r="E42" s="5"/>
      <c r="F42" s="11"/>
    </row>
    <row r="43" spans="1:7" x14ac:dyDescent="0.25">
      <c r="A43" s="15">
        <v>2007</v>
      </c>
      <c r="B43" s="21">
        <v>1065097695.515</v>
      </c>
      <c r="C43" s="11"/>
      <c r="D43" s="10"/>
      <c r="E43" s="5"/>
      <c r="F43" s="11"/>
    </row>
    <row r="44" spans="1:7" x14ac:dyDescent="0.25">
      <c r="A44" s="15">
        <v>2008</v>
      </c>
      <c r="B44" s="21">
        <v>1072512585.73</v>
      </c>
      <c r="C44" s="11"/>
      <c r="D44" s="10"/>
      <c r="E44" s="5"/>
      <c r="F44" s="11"/>
    </row>
    <row r="45" spans="1:7" x14ac:dyDescent="0.25">
      <c r="A45" s="15">
        <v>2009</v>
      </c>
      <c r="B45" s="21">
        <v>1081608635.395</v>
      </c>
      <c r="C45" s="11"/>
      <c r="D45" s="10"/>
      <c r="E45" s="5"/>
      <c r="F45" s="11"/>
    </row>
    <row r="46" spans="1:7" x14ac:dyDescent="0.25">
      <c r="A46" s="15">
        <v>2010</v>
      </c>
      <c r="B46" s="21">
        <v>1094108063.5549998</v>
      </c>
      <c r="C46" s="11"/>
      <c r="D46" s="10"/>
      <c r="E46" s="5"/>
      <c r="F46" s="11"/>
    </row>
    <row r="47" spans="1:7" x14ac:dyDescent="0.25">
      <c r="A47" s="15">
        <v>2011</v>
      </c>
      <c r="B47" s="21">
        <v>1106800692.6300001</v>
      </c>
      <c r="C47" s="11"/>
      <c r="D47" s="10"/>
      <c r="E47" s="5"/>
      <c r="F47" s="11"/>
    </row>
    <row r="48" spans="1:7" x14ac:dyDescent="0.25">
      <c r="A48" s="23">
        <v>2012</v>
      </c>
      <c r="B48" s="25">
        <v>1115982361.2850001</v>
      </c>
      <c r="C48" s="11"/>
      <c r="D48" s="10"/>
      <c r="E48" s="5"/>
      <c r="F48" s="11"/>
    </row>
    <row r="49" spans="1:6" x14ac:dyDescent="0.25">
      <c r="A49" s="15">
        <v>2013</v>
      </c>
      <c r="B49" s="21">
        <v>1134334415.905</v>
      </c>
      <c r="C49" s="11"/>
      <c r="D49" s="10"/>
      <c r="E49" s="5"/>
      <c r="F49" s="11"/>
    </row>
    <row r="50" spans="1:6" x14ac:dyDescent="0.25">
      <c r="A50" s="15">
        <v>2014</v>
      </c>
      <c r="B50" s="21">
        <v>1164415839.4149997</v>
      </c>
      <c r="C50" s="11"/>
      <c r="D50" s="10"/>
      <c r="E50" s="5"/>
      <c r="F50" s="11"/>
    </row>
    <row r="51" spans="1:6" x14ac:dyDescent="0.25">
      <c r="A51" s="28">
        <v>2015</v>
      </c>
      <c r="B51" s="30">
        <v>1316771131.1799998</v>
      </c>
      <c r="C51" s="11"/>
      <c r="D51" s="10"/>
      <c r="E51" s="5"/>
      <c r="F51" s="11"/>
    </row>
    <row r="52" spans="1:6" x14ac:dyDescent="0.25">
      <c r="A52" s="1" t="s">
        <v>2</v>
      </c>
      <c r="B52" s="21">
        <f>B51</f>
        <v>1316771131.1799998</v>
      </c>
      <c r="C52" s="1"/>
      <c r="D52" s="10"/>
      <c r="E52" s="5"/>
      <c r="F52" s="11"/>
    </row>
    <row r="53" spans="1:6" x14ac:dyDescent="0.25">
      <c r="A53" s="68" t="s">
        <v>76</v>
      </c>
      <c r="B53" s="21"/>
      <c r="C53" s="11"/>
      <c r="D53" s="10"/>
      <c r="E53" s="5"/>
      <c r="F53" s="11"/>
    </row>
    <row r="54" spans="1:6" x14ac:dyDescent="0.25">
      <c r="A54" s="3"/>
      <c r="B54" s="21"/>
      <c r="C54" s="11"/>
      <c r="D54" s="10"/>
      <c r="E54" s="5"/>
      <c r="F54" s="11"/>
    </row>
    <row r="55" spans="1:6" x14ac:dyDescent="0.25">
      <c r="A55" s="3"/>
      <c r="B55" s="21"/>
      <c r="C55" s="11"/>
      <c r="D55" s="10"/>
      <c r="E55" s="5"/>
      <c r="F55" s="11"/>
    </row>
    <row r="56" spans="1:6" x14ac:dyDescent="0.25">
      <c r="A56" s="1"/>
      <c r="B56" s="21"/>
      <c r="C56" s="1"/>
      <c r="D56" s="1"/>
      <c r="E56" s="1"/>
      <c r="F56" s="7"/>
    </row>
    <row r="57" spans="1:6" x14ac:dyDescent="0.25">
      <c r="B57" s="21"/>
    </row>
    <row r="58" spans="1:6" x14ac:dyDescent="0.25">
      <c r="B58" s="21"/>
    </row>
    <row r="59" spans="1:6" x14ac:dyDescent="0.25">
      <c r="B59" s="21"/>
    </row>
    <row r="60" spans="1:6" x14ac:dyDescent="0.25">
      <c r="B60" s="21"/>
    </row>
    <row r="61" spans="1:6" x14ac:dyDescent="0.25">
      <c r="B61" s="21"/>
    </row>
  </sheetData>
  <pageMargins left="0.70866141732283505" right="0.70866141732283505" top="0.74803149606299202" bottom="0.74803149606299202" header="0.31496062992126" footer="0.31496062992126"/>
  <pageSetup scale="85" orientation="portrait" r:id="rId1"/>
  <headerFooter>
    <oddHeader>&amp;R&amp;"Franklin Gothic Book,Bold"&amp;10PUB-V-1 - ATTACHMENT 1
NLH Amended General Rate Application
Page 7 of 13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40" zoomScale="110" zoomScaleNormal="110" workbookViewId="0">
      <selection activeCell="A53" sqref="A53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8</v>
      </c>
    </row>
    <row r="2" spans="1:6" ht="31.5" x14ac:dyDescent="0.25">
      <c r="A2" s="15" t="s">
        <v>0</v>
      </c>
      <c r="B2" s="4" t="s">
        <v>66</v>
      </c>
      <c r="C2" s="15" t="s">
        <v>1</v>
      </c>
      <c r="D2" s="4" t="s">
        <v>68</v>
      </c>
      <c r="E2" s="4" t="s">
        <v>70</v>
      </c>
      <c r="F2" s="4" t="s">
        <v>71</v>
      </c>
    </row>
    <row r="3" spans="1:6" x14ac:dyDescent="0.25">
      <c r="A3" s="13">
        <v>1967</v>
      </c>
      <c r="B3" s="16">
        <f>'Subtotal Trans'!B3-'Subtotal Terminals'!B3</f>
        <v>0</v>
      </c>
      <c r="C3" s="11"/>
      <c r="D3" s="10">
        <v>9.6952908587257625</v>
      </c>
      <c r="E3" s="10"/>
      <c r="F3" s="11"/>
    </row>
    <row r="4" spans="1:6" x14ac:dyDescent="0.25">
      <c r="A4" s="13">
        <v>1968</v>
      </c>
      <c r="B4" s="14"/>
      <c r="C4" s="58">
        <f>B4-B3</f>
        <v>0</v>
      </c>
      <c r="D4" s="10">
        <v>9.97229916897507</v>
      </c>
      <c r="E4" s="17"/>
      <c r="F4" s="56">
        <f t="shared" ref="F4:F32" si="0">IF(E4="",C4*$D$51/D4,C4*$D$51/E4)</f>
        <v>0</v>
      </c>
    </row>
    <row r="5" spans="1:6" x14ac:dyDescent="0.25">
      <c r="A5" s="13">
        <v>1969</v>
      </c>
      <c r="B5" s="14"/>
      <c r="C5" s="58">
        <f t="shared" ref="C5:C33" si="1">B5-B4</f>
        <v>0</v>
      </c>
      <c r="D5" s="10">
        <v>10.526315789473683</v>
      </c>
      <c r="E5" s="17"/>
      <c r="F5" s="56">
        <f t="shared" si="0"/>
        <v>0</v>
      </c>
    </row>
    <row r="6" spans="1:6" x14ac:dyDescent="0.25">
      <c r="A6" s="13">
        <v>1970</v>
      </c>
      <c r="B6" s="14"/>
      <c r="C6" s="58">
        <f t="shared" si="1"/>
        <v>0</v>
      </c>
      <c r="D6" s="10">
        <v>11.357340720221606</v>
      </c>
      <c r="E6" s="17"/>
      <c r="F6" s="56">
        <f t="shared" si="0"/>
        <v>0</v>
      </c>
    </row>
    <row r="7" spans="1:6" x14ac:dyDescent="0.25">
      <c r="A7" s="13">
        <v>1971</v>
      </c>
      <c r="B7" s="14"/>
      <c r="C7" s="58">
        <f t="shared" si="1"/>
        <v>0</v>
      </c>
      <c r="D7" s="10">
        <v>12.18836565096953</v>
      </c>
      <c r="E7" s="17"/>
      <c r="F7" s="56">
        <f t="shared" si="0"/>
        <v>0</v>
      </c>
    </row>
    <row r="8" spans="1:6" x14ac:dyDescent="0.25">
      <c r="A8" s="23">
        <v>1972</v>
      </c>
      <c r="B8" s="24"/>
      <c r="C8" s="69">
        <f t="shared" si="1"/>
        <v>0</v>
      </c>
      <c r="D8" s="24">
        <v>12.742382271468145</v>
      </c>
      <c r="E8" s="26"/>
      <c r="F8" s="75">
        <f t="shared" si="0"/>
        <v>0</v>
      </c>
    </row>
    <row r="9" spans="1:6" x14ac:dyDescent="0.25">
      <c r="A9" s="13">
        <v>1973</v>
      </c>
      <c r="B9" s="14"/>
      <c r="C9" s="70">
        <f t="shared" si="1"/>
        <v>0</v>
      </c>
      <c r="D9" s="14">
        <v>13.850415512465375</v>
      </c>
      <c r="E9" s="27"/>
      <c r="F9" s="56">
        <f t="shared" si="0"/>
        <v>0</v>
      </c>
    </row>
    <row r="10" spans="1:6" x14ac:dyDescent="0.25">
      <c r="A10" s="13">
        <v>1974</v>
      </c>
      <c r="B10" s="14"/>
      <c r="C10" s="70">
        <f t="shared" si="1"/>
        <v>0</v>
      </c>
      <c r="D10" s="14">
        <v>16.897506925207757</v>
      </c>
      <c r="E10" s="27"/>
      <c r="F10" s="56">
        <f t="shared" si="0"/>
        <v>0</v>
      </c>
    </row>
    <row r="11" spans="1:6" x14ac:dyDescent="0.25">
      <c r="A11" s="13">
        <v>1975</v>
      </c>
      <c r="B11" s="14"/>
      <c r="C11" s="70">
        <f t="shared" si="1"/>
        <v>0</v>
      </c>
      <c r="D11" s="14">
        <v>19.390581717451525</v>
      </c>
      <c r="E11" s="27"/>
      <c r="F11" s="56">
        <f t="shared" si="0"/>
        <v>0</v>
      </c>
    </row>
    <row r="12" spans="1:6" x14ac:dyDescent="0.25">
      <c r="A12" s="28">
        <v>1976</v>
      </c>
      <c r="B12" s="29"/>
      <c r="C12" s="71">
        <f t="shared" si="1"/>
        <v>0</v>
      </c>
      <c r="D12" s="29">
        <v>20.360110803324101</v>
      </c>
      <c r="E12" s="31"/>
      <c r="F12" s="76">
        <f t="shared" si="0"/>
        <v>0</v>
      </c>
    </row>
    <row r="13" spans="1:6" x14ac:dyDescent="0.25">
      <c r="A13" s="13">
        <v>1977</v>
      </c>
      <c r="B13" s="14"/>
      <c r="C13" s="58">
        <f t="shared" si="1"/>
        <v>0</v>
      </c>
      <c r="D13" s="10">
        <v>21.606648199445981</v>
      </c>
      <c r="E13" s="17"/>
      <c r="F13" s="56">
        <f t="shared" si="0"/>
        <v>0</v>
      </c>
    </row>
    <row r="14" spans="1:6" x14ac:dyDescent="0.25">
      <c r="A14" s="13">
        <v>1978</v>
      </c>
      <c r="B14" s="14"/>
      <c r="C14" s="58">
        <f t="shared" si="1"/>
        <v>0</v>
      </c>
      <c r="D14" s="10">
        <v>22.299168975069254</v>
      </c>
      <c r="E14" s="17"/>
      <c r="F14" s="56">
        <f t="shared" si="0"/>
        <v>0</v>
      </c>
    </row>
    <row r="15" spans="1:6" x14ac:dyDescent="0.25">
      <c r="A15" s="13">
        <v>1979</v>
      </c>
      <c r="B15" s="14"/>
      <c r="C15" s="58">
        <f t="shared" si="1"/>
        <v>0</v>
      </c>
      <c r="D15" s="10">
        <v>24.238227146814403</v>
      </c>
      <c r="E15" s="17"/>
      <c r="F15" s="56">
        <f t="shared" si="0"/>
        <v>0</v>
      </c>
    </row>
    <row r="16" spans="1:6" x14ac:dyDescent="0.25">
      <c r="A16" s="13">
        <v>1980</v>
      </c>
      <c r="B16" s="14"/>
      <c r="C16" s="58">
        <f t="shared" si="1"/>
        <v>0</v>
      </c>
      <c r="D16" s="10">
        <v>26.869806094182824</v>
      </c>
      <c r="E16" s="17"/>
      <c r="F16" s="56">
        <f t="shared" si="0"/>
        <v>0</v>
      </c>
    </row>
    <row r="17" spans="1:6" x14ac:dyDescent="0.25">
      <c r="A17" s="13">
        <v>1981</v>
      </c>
      <c r="B17" s="14"/>
      <c r="C17" s="58">
        <f t="shared" si="1"/>
        <v>0</v>
      </c>
      <c r="D17" s="10">
        <v>28.947368421052634</v>
      </c>
      <c r="E17" s="17"/>
      <c r="F17" s="56">
        <f t="shared" si="0"/>
        <v>0</v>
      </c>
    </row>
    <row r="18" spans="1:6" x14ac:dyDescent="0.25">
      <c r="A18" s="23">
        <v>1982</v>
      </c>
      <c r="B18" s="24"/>
      <c r="C18" s="69">
        <f t="shared" si="1"/>
        <v>0</v>
      </c>
      <c r="D18" s="24">
        <v>30.609418282548479</v>
      </c>
      <c r="E18" s="26"/>
      <c r="F18" s="75">
        <f t="shared" si="0"/>
        <v>0</v>
      </c>
    </row>
    <row r="19" spans="1:6" x14ac:dyDescent="0.25">
      <c r="A19" s="13">
        <v>1983</v>
      </c>
      <c r="B19" s="14"/>
      <c r="C19" s="70">
        <f t="shared" si="1"/>
        <v>0</v>
      </c>
      <c r="D19" s="14">
        <v>31.578947368421051</v>
      </c>
      <c r="E19" s="27"/>
      <c r="F19" s="56">
        <f t="shared" si="0"/>
        <v>0</v>
      </c>
    </row>
    <row r="20" spans="1:6" x14ac:dyDescent="0.25">
      <c r="A20" s="13">
        <v>1984</v>
      </c>
      <c r="B20" s="14"/>
      <c r="C20" s="70">
        <f t="shared" si="1"/>
        <v>0</v>
      </c>
      <c r="D20" s="14">
        <v>32.409972299168977</v>
      </c>
      <c r="E20" s="27"/>
      <c r="F20" s="56">
        <f t="shared" si="0"/>
        <v>0</v>
      </c>
    </row>
    <row r="21" spans="1:6" x14ac:dyDescent="0.25">
      <c r="A21" s="13">
        <v>1985</v>
      </c>
      <c r="B21" s="14"/>
      <c r="C21" s="70">
        <f t="shared" si="1"/>
        <v>0</v>
      </c>
      <c r="D21" s="14">
        <v>33.2409972299169</v>
      </c>
      <c r="E21" s="27"/>
      <c r="F21" s="56">
        <f t="shared" si="0"/>
        <v>0</v>
      </c>
    </row>
    <row r="22" spans="1:6" x14ac:dyDescent="0.25">
      <c r="A22" s="28">
        <v>1986</v>
      </c>
      <c r="B22" s="29"/>
      <c r="C22" s="71">
        <f t="shared" si="1"/>
        <v>0</v>
      </c>
      <c r="D22" s="29">
        <v>33.933518005540165</v>
      </c>
      <c r="E22" s="31"/>
      <c r="F22" s="76">
        <f t="shared" si="0"/>
        <v>0</v>
      </c>
    </row>
    <row r="23" spans="1:6" x14ac:dyDescent="0.25">
      <c r="A23" s="13">
        <v>1987</v>
      </c>
      <c r="B23" s="14"/>
      <c r="C23" s="58">
        <f t="shared" si="1"/>
        <v>0</v>
      </c>
      <c r="D23" s="10">
        <v>34.34903047091413</v>
      </c>
      <c r="E23" s="17"/>
      <c r="F23" s="56">
        <f t="shared" si="0"/>
        <v>0</v>
      </c>
    </row>
    <row r="24" spans="1:6" x14ac:dyDescent="0.25">
      <c r="A24" s="13">
        <v>1988</v>
      </c>
      <c r="B24" s="14"/>
      <c r="C24" s="58">
        <f t="shared" si="1"/>
        <v>0</v>
      </c>
      <c r="D24" s="10">
        <v>37.534626038781163</v>
      </c>
      <c r="E24" s="17"/>
      <c r="F24" s="56">
        <f t="shared" si="0"/>
        <v>0</v>
      </c>
    </row>
    <row r="25" spans="1:6" x14ac:dyDescent="0.25">
      <c r="A25" s="13">
        <v>1989</v>
      </c>
      <c r="B25" s="14"/>
      <c r="C25" s="58">
        <f t="shared" si="1"/>
        <v>0</v>
      </c>
      <c r="D25" s="10">
        <v>39.612188365650965</v>
      </c>
      <c r="E25" s="17"/>
      <c r="F25" s="56">
        <f t="shared" si="0"/>
        <v>0</v>
      </c>
    </row>
    <row r="26" spans="1:6" x14ac:dyDescent="0.25">
      <c r="A26" s="13">
        <v>1990</v>
      </c>
      <c r="B26" s="14"/>
      <c r="C26" s="58">
        <f t="shared" si="1"/>
        <v>0</v>
      </c>
      <c r="D26" s="10">
        <v>41.689750692520775</v>
      </c>
      <c r="E26" s="17"/>
      <c r="F26" s="56">
        <f t="shared" si="0"/>
        <v>0</v>
      </c>
    </row>
    <row r="27" spans="1:6" x14ac:dyDescent="0.25">
      <c r="A27" s="13">
        <v>1991</v>
      </c>
      <c r="B27" s="14"/>
      <c r="C27" s="58">
        <f t="shared" si="1"/>
        <v>0</v>
      </c>
      <c r="D27" s="10">
        <v>43.074792243767313</v>
      </c>
      <c r="E27" s="17"/>
      <c r="F27" s="56">
        <f t="shared" si="0"/>
        <v>0</v>
      </c>
    </row>
    <row r="28" spans="1:6" x14ac:dyDescent="0.25">
      <c r="A28" s="23">
        <v>1992</v>
      </c>
      <c r="B28" s="24"/>
      <c r="C28" s="69">
        <f t="shared" si="1"/>
        <v>0</v>
      </c>
      <c r="D28" s="24">
        <v>43.767313019390578</v>
      </c>
      <c r="E28" s="26"/>
      <c r="F28" s="75">
        <f t="shared" si="0"/>
        <v>0</v>
      </c>
    </row>
    <row r="29" spans="1:6" x14ac:dyDescent="0.25">
      <c r="A29" s="13">
        <v>1993</v>
      </c>
      <c r="B29" s="14"/>
      <c r="C29" s="70">
        <f t="shared" si="1"/>
        <v>0</v>
      </c>
      <c r="D29" s="14">
        <v>45.290858725761773</v>
      </c>
      <c r="E29" s="27"/>
      <c r="F29" s="56">
        <f t="shared" si="0"/>
        <v>0</v>
      </c>
    </row>
    <row r="30" spans="1:6" x14ac:dyDescent="0.25">
      <c r="A30" s="13">
        <v>1994</v>
      </c>
      <c r="B30" s="14"/>
      <c r="C30" s="70">
        <f t="shared" si="1"/>
        <v>0</v>
      </c>
      <c r="D30" s="14">
        <v>47.368421052631575</v>
      </c>
      <c r="E30" s="27"/>
      <c r="F30" s="56">
        <f t="shared" si="0"/>
        <v>0</v>
      </c>
    </row>
    <row r="31" spans="1:6" x14ac:dyDescent="0.25">
      <c r="A31" s="13">
        <v>1995</v>
      </c>
      <c r="B31" s="14"/>
      <c r="C31" s="70">
        <f t="shared" si="1"/>
        <v>0</v>
      </c>
      <c r="D31" s="14">
        <v>49.168975069252078</v>
      </c>
      <c r="E31" s="27"/>
      <c r="F31" s="56">
        <f t="shared" si="0"/>
        <v>0</v>
      </c>
    </row>
    <row r="32" spans="1:6" x14ac:dyDescent="0.25">
      <c r="A32" s="28">
        <v>1996</v>
      </c>
      <c r="B32" s="29"/>
      <c r="C32" s="71">
        <f t="shared" si="1"/>
        <v>0</v>
      </c>
      <c r="D32" s="29">
        <v>49.722991689750693</v>
      </c>
      <c r="E32" s="31"/>
      <c r="F32" s="76">
        <f t="shared" si="0"/>
        <v>0</v>
      </c>
    </row>
    <row r="33" spans="1:7" x14ac:dyDescent="0.25">
      <c r="A33" s="3">
        <v>1997</v>
      </c>
      <c r="B33" s="14">
        <f>'Subtotal Trans'!B33-'Subtotal Terminals'!B33</f>
        <v>217437927</v>
      </c>
      <c r="C33" s="72">
        <f t="shared" si="1"/>
        <v>217437927</v>
      </c>
      <c r="D33" s="10">
        <v>50.96952908587258</v>
      </c>
      <c r="E33" s="17">
        <f>D8</f>
        <v>12.742382271468145</v>
      </c>
      <c r="F33" s="56">
        <f>IF(E33="",C33*$D$51/D33,C33*$D$51/E33)</f>
        <v>1706415035.8043478</v>
      </c>
      <c r="G33" s="19"/>
    </row>
    <row r="34" spans="1:7" x14ac:dyDescent="0.25">
      <c r="A34" s="3">
        <v>1998</v>
      </c>
      <c r="C34" s="70"/>
      <c r="D34" s="10">
        <v>52.21606648199446</v>
      </c>
      <c r="E34" s="17"/>
      <c r="F34" s="56">
        <f t="shared" ref="F34:F51" si="2">IF(E34="",C34*$D$51/D34,C34*$D$51/E34)</f>
        <v>0</v>
      </c>
    </row>
    <row r="35" spans="1:7" x14ac:dyDescent="0.25">
      <c r="A35" s="3">
        <v>1999</v>
      </c>
      <c r="B35" s="14">
        <f>'Subtotal Trans'!B35-'Subtotal Terminals'!B35</f>
        <v>223405616.94</v>
      </c>
      <c r="C35" s="73">
        <f>B35-B33</f>
        <v>5967689.9399999976</v>
      </c>
      <c r="D35" s="10">
        <v>52.493074792243767</v>
      </c>
      <c r="E35" s="17">
        <f>(D34+D35)/2</f>
        <v>52.35457063711911</v>
      </c>
      <c r="F35" s="56">
        <f t="shared" si="2"/>
        <v>11398603.536190473</v>
      </c>
    </row>
    <row r="36" spans="1:7" x14ac:dyDescent="0.25">
      <c r="A36" s="3">
        <v>2000</v>
      </c>
      <c r="B36" s="10">
        <f>'Subtotal Trans'!B36-'Subtotal Terminals'!B36</f>
        <v>227061440.83999997</v>
      </c>
      <c r="C36" s="77">
        <f t="shared" ref="C36:C51" si="3">B36-B35</f>
        <v>3655823.8999999762</v>
      </c>
      <c r="D36" s="10">
        <v>54.847645429362878</v>
      </c>
      <c r="E36" s="17"/>
      <c r="F36" s="56">
        <f t="shared" si="2"/>
        <v>6665416.3025252093</v>
      </c>
    </row>
    <row r="37" spans="1:7" x14ac:dyDescent="0.25">
      <c r="A37" s="3">
        <v>2001</v>
      </c>
      <c r="B37" s="10">
        <f>'Subtotal Trans'!B37-'Subtotal Terminals'!B37</f>
        <v>247651019.25</v>
      </c>
      <c r="C37" s="78">
        <f t="shared" si="3"/>
        <v>20589578.410000026</v>
      </c>
      <c r="D37" s="10">
        <v>56.50969529085873</v>
      </c>
      <c r="E37" s="17"/>
      <c r="F37" s="56">
        <f t="shared" si="2"/>
        <v>36435479.441225536</v>
      </c>
    </row>
    <row r="38" spans="1:7" x14ac:dyDescent="0.25">
      <c r="A38" s="23">
        <v>2002</v>
      </c>
      <c r="B38" s="24">
        <f>'Subtotal Trans'!B38-'Subtotal Terminals'!B38</f>
        <v>266674091.63000003</v>
      </c>
      <c r="C38" s="57">
        <f t="shared" si="3"/>
        <v>19023072.380000025</v>
      </c>
      <c r="D38" s="24">
        <v>57.61772853185596</v>
      </c>
      <c r="E38" s="26"/>
      <c r="F38" s="75">
        <f t="shared" si="2"/>
        <v>33016005.428750038</v>
      </c>
    </row>
    <row r="39" spans="1:7" x14ac:dyDescent="0.25">
      <c r="A39" s="13">
        <v>2003</v>
      </c>
      <c r="B39" s="14">
        <f>'Subtotal Trans'!B39-'Subtotal Terminals'!B39</f>
        <v>280451006.255</v>
      </c>
      <c r="C39" s="57">
        <f t="shared" si="3"/>
        <v>13776914.62499997</v>
      </c>
      <c r="D39" s="14">
        <v>57.61772853185596</v>
      </c>
      <c r="E39" s="27"/>
      <c r="F39" s="56">
        <f t="shared" si="2"/>
        <v>23910895.094350912</v>
      </c>
    </row>
    <row r="40" spans="1:7" x14ac:dyDescent="0.25">
      <c r="A40" s="13">
        <v>2004</v>
      </c>
      <c r="B40" s="14">
        <f>'Subtotal Trans'!B40-'Subtotal Terminals'!B40</f>
        <v>289767618.61000001</v>
      </c>
      <c r="C40" s="57">
        <f t="shared" si="3"/>
        <v>9316612.3550000191</v>
      </c>
      <c r="D40" s="14">
        <v>63.019390581717452</v>
      </c>
      <c r="E40" s="27"/>
      <c r="F40" s="56">
        <f t="shared" si="2"/>
        <v>14783723.341340689</v>
      </c>
    </row>
    <row r="41" spans="1:7" x14ac:dyDescent="0.25">
      <c r="A41" s="13">
        <v>2005</v>
      </c>
      <c r="B41" s="14">
        <f>'Subtotal Trans'!B41-'Subtotal Terminals'!B41</f>
        <v>293412902.38</v>
      </c>
      <c r="C41" s="57">
        <f t="shared" si="3"/>
        <v>3645283.7699999809</v>
      </c>
      <c r="D41" s="14">
        <v>67.313019390581715</v>
      </c>
      <c r="E41" s="27"/>
      <c r="F41" s="56">
        <f t="shared" si="2"/>
        <v>5415421.5677777501</v>
      </c>
    </row>
    <row r="42" spans="1:7" x14ac:dyDescent="0.25">
      <c r="A42" s="28">
        <v>2006</v>
      </c>
      <c r="B42" s="29">
        <f>'Subtotal Trans'!B42-'Subtotal Terminals'!B42</f>
        <v>297877460.71999991</v>
      </c>
      <c r="C42" s="57">
        <f t="shared" si="3"/>
        <v>4464558.3399999142</v>
      </c>
      <c r="D42" s="29">
        <v>72.4376731301939</v>
      </c>
      <c r="E42" s="31"/>
      <c r="F42" s="76">
        <f t="shared" si="2"/>
        <v>6163309.9837092506</v>
      </c>
    </row>
    <row r="43" spans="1:7" x14ac:dyDescent="0.25">
      <c r="A43" s="3">
        <v>2007</v>
      </c>
      <c r="B43" s="10">
        <f>'Subtotal Trans'!B43-'Subtotal Terminals'!B43</f>
        <v>303685172.25000006</v>
      </c>
      <c r="C43" s="72">
        <f t="shared" si="3"/>
        <v>5807711.5300001502</v>
      </c>
      <c r="D43" s="10">
        <v>78.1163434903047</v>
      </c>
      <c r="E43" s="17"/>
      <c r="F43" s="56">
        <f t="shared" si="2"/>
        <v>7434694.5472696964</v>
      </c>
    </row>
    <row r="44" spans="1:7" x14ac:dyDescent="0.25">
      <c r="A44" s="3">
        <v>2008</v>
      </c>
      <c r="B44" s="10">
        <f>'Subtotal Trans'!B44-'Subtotal Terminals'!B44</f>
        <v>307330643.51999998</v>
      </c>
      <c r="C44" s="77">
        <f t="shared" si="3"/>
        <v>3645471.2699999213</v>
      </c>
      <c r="D44" s="10">
        <v>87.119113573407205</v>
      </c>
      <c r="E44" s="17"/>
      <c r="F44" s="56">
        <f t="shared" si="2"/>
        <v>4184467.8170746313</v>
      </c>
    </row>
    <row r="45" spans="1:7" x14ac:dyDescent="0.25">
      <c r="A45" s="3">
        <v>2009</v>
      </c>
      <c r="B45" s="10">
        <f>'Subtotal Trans'!B45-'Subtotal Terminals'!B45</f>
        <v>310383555.07999998</v>
      </c>
      <c r="C45" s="77">
        <f t="shared" si="3"/>
        <v>3052911.5600000024</v>
      </c>
      <c r="D45" s="10">
        <v>84.48753462603878</v>
      </c>
      <c r="E45" s="17"/>
      <c r="F45" s="56">
        <f t="shared" si="2"/>
        <v>3613446.1415081997</v>
      </c>
    </row>
    <row r="46" spans="1:7" x14ac:dyDescent="0.25">
      <c r="A46" s="3">
        <v>2010</v>
      </c>
      <c r="B46" s="10">
        <f>'Subtotal Trans'!B46-'Subtotal Terminals'!B46</f>
        <v>314596434.45500004</v>
      </c>
      <c r="C46" s="77">
        <f t="shared" si="3"/>
        <v>4212879.3750000596</v>
      </c>
      <c r="D46" s="10">
        <v>88.365650969529085</v>
      </c>
      <c r="E46" s="17"/>
      <c r="F46" s="56">
        <f t="shared" si="2"/>
        <v>4767553.1485110391</v>
      </c>
    </row>
    <row r="47" spans="1:7" x14ac:dyDescent="0.25">
      <c r="A47" s="3">
        <v>2011</v>
      </c>
      <c r="B47" s="10">
        <f>'Subtotal Trans'!B47-'Subtotal Terminals'!B47</f>
        <v>319029521.875</v>
      </c>
      <c r="C47" s="78">
        <f t="shared" si="3"/>
        <v>4433087.4199999571</v>
      </c>
      <c r="D47" s="10">
        <v>92.659279778393355</v>
      </c>
      <c r="E47" s="17"/>
      <c r="F47" s="56">
        <f t="shared" si="2"/>
        <v>4784288.6655305959</v>
      </c>
    </row>
    <row r="48" spans="1:7" x14ac:dyDescent="0.25">
      <c r="A48" s="23">
        <v>2012</v>
      </c>
      <c r="B48" s="24">
        <f>'Subtotal Trans'!B48-'Subtotal Terminals'!B48</f>
        <v>325363490.72000003</v>
      </c>
      <c r="C48" s="57">
        <f t="shared" si="3"/>
        <v>6333968.8450000286</v>
      </c>
      <c r="D48" s="24">
        <v>94.45983379501385</v>
      </c>
      <c r="E48" s="26"/>
      <c r="F48" s="75">
        <f t="shared" si="2"/>
        <v>6705462.6189003233</v>
      </c>
    </row>
    <row r="49" spans="1:6" x14ac:dyDescent="0.25">
      <c r="A49" s="13">
        <v>2013</v>
      </c>
      <c r="B49" s="14">
        <f>'Subtotal Trans'!B49-'Subtotal Terminals'!B49</f>
        <v>331367052.79500002</v>
      </c>
      <c r="C49" s="57">
        <f t="shared" si="3"/>
        <v>6003562.0749999881</v>
      </c>
      <c r="D49" s="14">
        <v>96.260387811634345</v>
      </c>
      <c r="E49" s="27"/>
      <c r="F49" s="56">
        <f t="shared" si="2"/>
        <v>6236793.9829496285</v>
      </c>
    </row>
    <row r="50" spans="1:6" x14ac:dyDescent="0.25">
      <c r="A50" s="13">
        <v>2014</v>
      </c>
      <c r="B50" s="14">
        <f>'Subtotal Trans'!B50-'Subtotal Terminals'!B50</f>
        <v>335444052.79499996</v>
      </c>
      <c r="C50" s="57">
        <f t="shared" si="3"/>
        <v>4076999.9999999404</v>
      </c>
      <c r="D50" s="14">
        <v>98.61495844875347</v>
      </c>
      <c r="E50" s="27"/>
      <c r="F50" s="56">
        <f t="shared" si="2"/>
        <v>4134261.2359549953</v>
      </c>
    </row>
    <row r="51" spans="1:6" x14ac:dyDescent="0.25">
      <c r="A51" s="28">
        <v>2015</v>
      </c>
      <c r="B51" s="29">
        <f>'Subtotal Trans'!B51-'Subtotal Terminals'!B51</f>
        <v>342437979.49000007</v>
      </c>
      <c r="C51" s="78">
        <f t="shared" si="3"/>
        <v>6993926.6950001121</v>
      </c>
      <c r="D51" s="29">
        <v>100</v>
      </c>
      <c r="E51" s="31"/>
      <c r="F51" s="76">
        <f t="shared" si="2"/>
        <v>6993926.6950001121</v>
      </c>
    </row>
    <row r="52" spans="1:6" x14ac:dyDescent="0.25">
      <c r="A52" s="1" t="s">
        <v>2</v>
      </c>
      <c r="B52" s="20">
        <f>B51</f>
        <v>342437979.49000007</v>
      </c>
      <c r="C52" s="1"/>
      <c r="D52" s="1"/>
      <c r="E52" s="1"/>
      <c r="F52" s="7">
        <f>SUM(F3:F51)</f>
        <v>1893058785.3529167</v>
      </c>
    </row>
    <row r="53" spans="1:6" x14ac:dyDescent="0.25">
      <c r="A53" s="74" t="s">
        <v>92</v>
      </c>
      <c r="C53" s="11"/>
    </row>
    <row r="54" spans="1:6" x14ac:dyDescent="0.25">
      <c r="A54" s="68" t="s">
        <v>69</v>
      </c>
    </row>
    <row r="55" spans="1:6" x14ac:dyDescent="0.25">
      <c r="A55" s="68" t="s">
        <v>91</v>
      </c>
    </row>
    <row r="56" spans="1:6" x14ac:dyDescent="0.25">
      <c r="A56" s="68" t="s">
        <v>78</v>
      </c>
    </row>
  </sheetData>
  <pageMargins left="0.70866141732283505" right="0.70866141732283505" top="0.74803149606299202" bottom="0.74803149606299202" header="0.31496062992126" footer="0.31496062992126"/>
  <pageSetup scale="78" orientation="portrait" r:id="rId1"/>
  <headerFooter>
    <oddHeader>&amp;R&amp;"Franklin Gothic Book,Bold"&amp;10PUB-V-1 - ATTACHMENT 1
NLH Amended General Rate Application
Page 8 of 13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opLeftCell="A41" zoomScale="110" zoomScaleNormal="110" workbookViewId="0">
      <selection activeCell="H74" sqref="H73:H74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1" customWidth="1"/>
    <col min="5" max="5" width="16.625" customWidth="1"/>
    <col min="6" max="6" width="15.625" customWidth="1"/>
    <col min="7" max="9" width="14.625" customWidth="1"/>
  </cols>
  <sheetData>
    <row r="1" spans="1:7" ht="18.75" x14ac:dyDescent="0.3">
      <c r="A1" s="2" t="s">
        <v>9</v>
      </c>
    </row>
    <row r="2" spans="1:7" ht="31.5" x14ac:dyDescent="0.25">
      <c r="A2" s="15" t="s">
        <v>0</v>
      </c>
      <c r="B2" s="4" t="s">
        <v>66</v>
      </c>
      <c r="C2" s="15" t="s">
        <v>1</v>
      </c>
      <c r="D2" s="4" t="s">
        <v>68</v>
      </c>
      <c r="E2" s="4" t="s">
        <v>70</v>
      </c>
      <c r="F2" s="4" t="s">
        <v>71</v>
      </c>
    </row>
    <row r="3" spans="1:7" x14ac:dyDescent="0.25">
      <c r="A3" s="13">
        <v>1967</v>
      </c>
      <c r="B3" s="16">
        <v>0</v>
      </c>
      <c r="C3" s="11"/>
      <c r="D3" s="10">
        <v>9.6952908587257625</v>
      </c>
      <c r="E3" s="10"/>
      <c r="F3" s="11"/>
    </row>
    <row r="4" spans="1:7" x14ac:dyDescent="0.25">
      <c r="A4" s="13">
        <v>1968</v>
      </c>
      <c r="B4" s="14"/>
      <c r="C4" s="58">
        <f>B4-B3</f>
        <v>0</v>
      </c>
      <c r="D4" s="10">
        <v>9.97229916897507</v>
      </c>
      <c r="E4" s="17"/>
      <c r="F4" s="56">
        <f t="shared" ref="F4:F32" si="0">IF(E4="",C4*$D$51/D4,C4*$D$51/E4)</f>
        <v>0</v>
      </c>
      <c r="G4" s="32"/>
    </row>
    <row r="5" spans="1:7" x14ac:dyDescent="0.25">
      <c r="A5" s="13">
        <v>1969</v>
      </c>
      <c r="B5" s="14"/>
      <c r="C5" s="58">
        <f t="shared" ref="C5:C33" si="1">B5-B4</f>
        <v>0</v>
      </c>
      <c r="D5" s="10">
        <v>10.526315789473683</v>
      </c>
      <c r="E5" s="17"/>
      <c r="F5" s="56">
        <f t="shared" si="0"/>
        <v>0</v>
      </c>
    </row>
    <row r="6" spans="1:7" x14ac:dyDescent="0.25">
      <c r="A6" s="13">
        <v>1970</v>
      </c>
      <c r="B6" s="14"/>
      <c r="C6" s="58">
        <f t="shared" si="1"/>
        <v>0</v>
      </c>
      <c r="D6" s="10">
        <v>11.357340720221606</v>
      </c>
      <c r="E6" s="17"/>
      <c r="F6" s="56">
        <f t="shared" si="0"/>
        <v>0</v>
      </c>
    </row>
    <row r="7" spans="1:7" x14ac:dyDescent="0.25">
      <c r="A7" s="13">
        <v>1971</v>
      </c>
      <c r="B7" s="14"/>
      <c r="C7" s="58">
        <f t="shared" si="1"/>
        <v>0</v>
      </c>
      <c r="D7" s="10">
        <v>12.18836565096953</v>
      </c>
      <c r="E7" s="17"/>
      <c r="F7" s="56">
        <f t="shared" si="0"/>
        <v>0</v>
      </c>
    </row>
    <row r="8" spans="1:7" x14ac:dyDescent="0.25">
      <c r="A8" s="23">
        <v>1972</v>
      </c>
      <c r="B8" s="24"/>
      <c r="C8" s="69">
        <f t="shared" si="1"/>
        <v>0</v>
      </c>
      <c r="D8" s="24">
        <v>12.742382271468145</v>
      </c>
      <c r="E8" s="26"/>
      <c r="F8" s="75">
        <f t="shared" si="0"/>
        <v>0</v>
      </c>
    </row>
    <row r="9" spans="1:7" x14ac:dyDescent="0.25">
      <c r="A9" s="13">
        <v>1973</v>
      </c>
      <c r="B9" s="14"/>
      <c r="C9" s="70">
        <f t="shared" si="1"/>
        <v>0</v>
      </c>
      <c r="D9" s="14">
        <v>13.850415512465375</v>
      </c>
      <c r="E9" s="27"/>
      <c r="F9" s="56">
        <f t="shared" si="0"/>
        <v>0</v>
      </c>
    </row>
    <row r="10" spans="1:7" x14ac:dyDescent="0.25">
      <c r="A10" s="13">
        <v>1974</v>
      </c>
      <c r="B10" s="14"/>
      <c r="C10" s="70">
        <f t="shared" si="1"/>
        <v>0</v>
      </c>
      <c r="D10" s="14">
        <v>16.897506925207757</v>
      </c>
      <c r="E10" s="27"/>
      <c r="F10" s="56">
        <f t="shared" si="0"/>
        <v>0</v>
      </c>
    </row>
    <row r="11" spans="1:7" x14ac:dyDescent="0.25">
      <c r="A11" s="13">
        <v>1975</v>
      </c>
      <c r="B11" s="14"/>
      <c r="C11" s="70">
        <f t="shared" si="1"/>
        <v>0</v>
      </c>
      <c r="D11" s="14">
        <v>19.390581717451525</v>
      </c>
      <c r="E11" s="27"/>
      <c r="F11" s="56">
        <f t="shared" si="0"/>
        <v>0</v>
      </c>
    </row>
    <row r="12" spans="1:7" x14ac:dyDescent="0.25">
      <c r="A12" s="28">
        <v>1976</v>
      </c>
      <c r="B12" s="29"/>
      <c r="C12" s="71">
        <f t="shared" si="1"/>
        <v>0</v>
      </c>
      <c r="D12" s="29">
        <v>20.360110803324101</v>
      </c>
      <c r="E12" s="31"/>
      <c r="F12" s="76">
        <f t="shared" si="0"/>
        <v>0</v>
      </c>
    </row>
    <row r="13" spans="1:7" x14ac:dyDescent="0.25">
      <c r="A13" s="13">
        <v>1977</v>
      </c>
      <c r="B13" s="14"/>
      <c r="C13" s="58">
        <f t="shared" si="1"/>
        <v>0</v>
      </c>
      <c r="D13" s="10">
        <v>21.606648199445981</v>
      </c>
      <c r="E13" s="17"/>
      <c r="F13" s="56">
        <f t="shared" si="0"/>
        <v>0</v>
      </c>
    </row>
    <row r="14" spans="1:7" x14ac:dyDescent="0.25">
      <c r="A14" s="13">
        <v>1978</v>
      </c>
      <c r="B14" s="14"/>
      <c r="C14" s="58">
        <f t="shared" si="1"/>
        <v>0</v>
      </c>
      <c r="D14" s="10">
        <v>22.299168975069254</v>
      </c>
      <c r="E14" s="17"/>
      <c r="F14" s="56">
        <f t="shared" si="0"/>
        <v>0</v>
      </c>
    </row>
    <row r="15" spans="1:7" x14ac:dyDescent="0.25">
      <c r="A15" s="13">
        <v>1979</v>
      </c>
      <c r="B15" s="14"/>
      <c r="C15" s="58">
        <f t="shared" si="1"/>
        <v>0</v>
      </c>
      <c r="D15" s="10">
        <v>24.238227146814403</v>
      </c>
      <c r="E15" s="17"/>
      <c r="F15" s="56">
        <f t="shared" si="0"/>
        <v>0</v>
      </c>
    </row>
    <row r="16" spans="1:7" x14ac:dyDescent="0.25">
      <c r="A16" s="13">
        <v>1980</v>
      </c>
      <c r="B16" s="14"/>
      <c r="C16" s="58">
        <f t="shared" si="1"/>
        <v>0</v>
      </c>
      <c r="D16" s="10">
        <v>26.869806094182824</v>
      </c>
      <c r="E16" s="17"/>
      <c r="F16" s="56">
        <f t="shared" si="0"/>
        <v>0</v>
      </c>
    </row>
    <row r="17" spans="1:6" x14ac:dyDescent="0.25">
      <c r="A17" s="13">
        <v>1981</v>
      </c>
      <c r="B17" s="14"/>
      <c r="C17" s="58">
        <f t="shared" si="1"/>
        <v>0</v>
      </c>
      <c r="D17" s="10">
        <v>28.947368421052634</v>
      </c>
      <c r="E17" s="17"/>
      <c r="F17" s="56">
        <f t="shared" si="0"/>
        <v>0</v>
      </c>
    </row>
    <row r="18" spans="1:6" x14ac:dyDescent="0.25">
      <c r="A18" s="23">
        <v>1982</v>
      </c>
      <c r="B18" s="24"/>
      <c r="C18" s="69">
        <f t="shared" si="1"/>
        <v>0</v>
      </c>
      <c r="D18" s="24">
        <v>30.609418282548479</v>
      </c>
      <c r="E18" s="26"/>
      <c r="F18" s="75">
        <f t="shared" si="0"/>
        <v>0</v>
      </c>
    </row>
    <row r="19" spans="1:6" x14ac:dyDescent="0.25">
      <c r="A19" s="13">
        <v>1983</v>
      </c>
      <c r="B19" s="14"/>
      <c r="C19" s="70">
        <f t="shared" si="1"/>
        <v>0</v>
      </c>
      <c r="D19" s="14">
        <v>31.578947368421051</v>
      </c>
      <c r="E19" s="27"/>
      <c r="F19" s="56">
        <f t="shared" si="0"/>
        <v>0</v>
      </c>
    </row>
    <row r="20" spans="1:6" x14ac:dyDescent="0.25">
      <c r="A20" s="13">
        <v>1984</v>
      </c>
      <c r="B20" s="14"/>
      <c r="C20" s="70">
        <f t="shared" si="1"/>
        <v>0</v>
      </c>
      <c r="D20" s="14">
        <v>32.409972299168977</v>
      </c>
      <c r="E20" s="27"/>
      <c r="F20" s="56">
        <f t="shared" si="0"/>
        <v>0</v>
      </c>
    </row>
    <row r="21" spans="1:6" x14ac:dyDescent="0.25">
      <c r="A21" s="13">
        <v>1985</v>
      </c>
      <c r="B21" s="14"/>
      <c r="C21" s="70">
        <f t="shared" si="1"/>
        <v>0</v>
      </c>
      <c r="D21" s="14">
        <v>33.2409972299169</v>
      </c>
      <c r="E21" s="27"/>
      <c r="F21" s="56">
        <f t="shared" si="0"/>
        <v>0</v>
      </c>
    </row>
    <row r="22" spans="1:6" x14ac:dyDescent="0.25">
      <c r="A22" s="28">
        <v>1986</v>
      </c>
      <c r="B22" s="29"/>
      <c r="C22" s="71">
        <f t="shared" si="1"/>
        <v>0</v>
      </c>
      <c r="D22" s="29">
        <v>33.933518005540165</v>
      </c>
      <c r="E22" s="31"/>
      <c r="F22" s="76">
        <f t="shared" si="0"/>
        <v>0</v>
      </c>
    </row>
    <row r="23" spans="1:6" x14ac:dyDescent="0.25">
      <c r="A23" s="13">
        <v>1987</v>
      </c>
      <c r="B23" s="14"/>
      <c r="C23" s="58">
        <f t="shared" si="1"/>
        <v>0</v>
      </c>
      <c r="D23" s="10">
        <v>34.34903047091413</v>
      </c>
      <c r="E23" s="17"/>
      <c r="F23" s="56">
        <f t="shared" si="0"/>
        <v>0</v>
      </c>
    </row>
    <row r="24" spans="1:6" x14ac:dyDescent="0.25">
      <c r="A24" s="13">
        <v>1988</v>
      </c>
      <c r="B24" s="14"/>
      <c r="C24" s="58">
        <f t="shared" si="1"/>
        <v>0</v>
      </c>
      <c r="D24" s="10">
        <v>37.534626038781163</v>
      </c>
      <c r="E24" s="17"/>
      <c r="F24" s="56">
        <f t="shared" si="0"/>
        <v>0</v>
      </c>
    </row>
    <row r="25" spans="1:6" x14ac:dyDescent="0.25">
      <c r="A25" s="13">
        <v>1989</v>
      </c>
      <c r="B25" s="14"/>
      <c r="C25" s="58">
        <f t="shared" si="1"/>
        <v>0</v>
      </c>
      <c r="D25" s="10">
        <v>39.612188365650965</v>
      </c>
      <c r="E25" s="17"/>
      <c r="F25" s="56">
        <f t="shared" si="0"/>
        <v>0</v>
      </c>
    </row>
    <row r="26" spans="1:6" x14ac:dyDescent="0.25">
      <c r="A26" s="13">
        <v>1990</v>
      </c>
      <c r="B26" s="14"/>
      <c r="C26" s="58">
        <f t="shared" si="1"/>
        <v>0</v>
      </c>
      <c r="D26" s="10">
        <v>41.689750692520775</v>
      </c>
      <c r="E26" s="17"/>
      <c r="F26" s="56">
        <f t="shared" si="0"/>
        <v>0</v>
      </c>
    </row>
    <row r="27" spans="1:6" x14ac:dyDescent="0.25">
      <c r="A27" s="13">
        <v>1991</v>
      </c>
      <c r="B27" s="14"/>
      <c r="C27" s="58">
        <f t="shared" si="1"/>
        <v>0</v>
      </c>
      <c r="D27" s="10">
        <v>43.074792243767313</v>
      </c>
      <c r="E27" s="17"/>
      <c r="F27" s="56">
        <f t="shared" si="0"/>
        <v>0</v>
      </c>
    </row>
    <row r="28" spans="1:6" x14ac:dyDescent="0.25">
      <c r="A28" s="23">
        <v>1992</v>
      </c>
      <c r="B28" s="24"/>
      <c r="C28" s="69">
        <f t="shared" si="1"/>
        <v>0</v>
      </c>
      <c r="D28" s="24">
        <v>43.767313019390578</v>
      </c>
      <c r="E28" s="26"/>
      <c r="F28" s="75">
        <f t="shared" si="0"/>
        <v>0</v>
      </c>
    </row>
    <row r="29" spans="1:6" x14ac:dyDescent="0.25">
      <c r="A29" s="13">
        <v>1993</v>
      </c>
      <c r="B29" s="14"/>
      <c r="C29" s="70">
        <f t="shared" si="1"/>
        <v>0</v>
      </c>
      <c r="D29" s="14">
        <v>45.290858725761773</v>
      </c>
      <c r="E29" s="27"/>
      <c r="F29" s="56">
        <f t="shared" si="0"/>
        <v>0</v>
      </c>
    </row>
    <row r="30" spans="1:6" x14ac:dyDescent="0.25">
      <c r="A30" s="13">
        <v>1994</v>
      </c>
      <c r="B30" s="21"/>
      <c r="C30" s="70">
        <f t="shared" si="1"/>
        <v>0</v>
      </c>
      <c r="D30" s="14">
        <v>47.368421052631575</v>
      </c>
      <c r="E30" s="27"/>
      <c r="F30" s="56">
        <f t="shared" si="0"/>
        <v>0</v>
      </c>
    </row>
    <row r="31" spans="1:6" x14ac:dyDescent="0.25">
      <c r="A31" s="13">
        <v>1995</v>
      </c>
      <c r="B31" s="21"/>
      <c r="C31" s="70">
        <f t="shared" si="1"/>
        <v>0</v>
      </c>
      <c r="D31" s="14">
        <v>49.168975069252078</v>
      </c>
      <c r="E31" s="27"/>
      <c r="F31" s="56">
        <f t="shared" si="0"/>
        <v>0</v>
      </c>
    </row>
    <row r="32" spans="1:6" x14ac:dyDescent="0.25">
      <c r="A32" s="28">
        <v>1996</v>
      </c>
      <c r="B32" s="30"/>
      <c r="C32" s="70">
        <f t="shared" si="1"/>
        <v>0</v>
      </c>
      <c r="D32" s="29">
        <v>49.722991689750693</v>
      </c>
      <c r="E32" s="31"/>
      <c r="F32" s="76">
        <f t="shared" si="0"/>
        <v>0</v>
      </c>
    </row>
    <row r="33" spans="1:6" x14ac:dyDescent="0.25">
      <c r="A33" s="3">
        <v>1997</v>
      </c>
      <c r="B33" s="21">
        <v>134222632</v>
      </c>
      <c r="C33" s="75">
        <f t="shared" si="1"/>
        <v>134222632</v>
      </c>
      <c r="D33" s="10">
        <v>50.96952908587258</v>
      </c>
      <c r="E33" s="17">
        <f>D8</f>
        <v>12.742382271468145</v>
      </c>
      <c r="F33" s="56">
        <f>IF(E33="",C33*$D$51/D33,C33*$D$51/E33)</f>
        <v>1053355872.8695651</v>
      </c>
    </row>
    <row r="34" spans="1:6" x14ac:dyDescent="0.25">
      <c r="A34" s="3">
        <v>1998</v>
      </c>
      <c r="B34" s="21"/>
      <c r="C34" s="56"/>
      <c r="D34" s="10">
        <v>52.21606648199446</v>
      </c>
      <c r="E34" s="17"/>
      <c r="F34" s="56">
        <f t="shared" ref="F34:F51" si="2">IF(E34="",C34*$D$51/D34,C34*$D$51/E34)</f>
        <v>0</v>
      </c>
    </row>
    <row r="35" spans="1:6" x14ac:dyDescent="0.25">
      <c r="A35" s="3">
        <v>1999</v>
      </c>
      <c r="B35" s="21">
        <v>135520324.07999998</v>
      </c>
      <c r="C35" s="56">
        <f>B35-B33</f>
        <v>1297692.0799999833</v>
      </c>
      <c r="D35" s="10">
        <v>52.493074792243767</v>
      </c>
      <c r="E35" s="17">
        <f>(D34+D35)/2</f>
        <v>52.35457063711911</v>
      </c>
      <c r="F35" s="56">
        <f t="shared" si="2"/>
        <v>2478660.5337565821</v>
      </c>
    </row>
    <row r="36" spans="1:6" x14ac:dyDescent="0.25">
      <c r="A36" s="3">
        <v>2000</v>
      </c>
      <c r="B36" s="21">
        <v>137545774.94999999</v>
      </c>
      <c r="C36" s="56">
        <f t="shared" ref="C36:C51" si="3">B36-B35</f>
        <v>2025450.8700000048</v>
      </c>
      <c r="D36" s="10">
        <v>54.847645429362878</v>
      </c>
      <c r="E36" s="17"/>
      <c r="F36" s="56">
        <f t="shared" si="2"/>
        <v>3692867.4953030394</v>
      </c>
    </row>
    <row r="37" spans="1:6" x14ac:dyDescent="0.25">
      <c r="A37" s="3">
        <v>2001</v>
      </c>
      <c r="B37" s="21">
        <v>139530508.07999998</v>
      </c>
      <c r="C37" s="76">
        <f t="shared" si="3"/>
        <v>1984733.1299999952</v>
      </c>
      <c r="D37" s="10">
        <v>56.50969529085873</v>
      </c>
      <c r="E37" s="17"/>
      <c r="F37" s="56">
        <f t="shared" si="2"/>
        <v>3512199.3133823443</v>
      </c>
    </row>
    <row r="38" spans="1:6" x14ac:dyDescent="0.25">
      <c r="A38" s="23">
        <v>2002</v>
      </c>
      <c r="B38" s="25">
        <v>138844285.56500003</v>
      </c>
      <c r="C38" s="75">
        <f t="shared" si="3"/>
        <v>-686222.51499995589</v>
      </c>
      <c r="D38" s="24">
        <v>57.61772853185596</v>
      </c>
      <c r="E38" s="26"/>
      <c r="F38" s="75">
        <f t="shared" si="2"/>
        <v>-1190991.961129731</v>
      </c>
    </row>
    <row r="39" spans="1:6" x14ac:dyDescent="0.25">
      <c r="A39" s="13">
        <v>2003</v>
      </c>
      <c r="B39" s="21">
        <v>142432903.685</v>
      </c>
      <c r="C39" s="56">
        <f t="shared" si="3"/>
        <v>3588618.119999975</v>
      </c>
      <c r="D39" s="14">
        <v>57.61772853185596</v>
      </c>
      <c r="E39" s="27"/>
      <c r="F39" s="56">
        <f t="shared" si="2"/>
        <v>6228322.7948076483</v>
      </c>
    </row>
    <row r="40" spans="1:6" x14ac:dyDescent="0.25">
      <c r="A40" s="13">
        <v>2004</v>
      </c>
      <c r="B40" s="21">
        <v>145407141.26500002</v>
      </c>
      <c r="C40" s="56">
        <f t="shared" si="3"/>
        <v>2974237.5800000131</v>
      </c>
      <c r="D40" s="14">
        <v>63.019390581717452</v>
      </c>
      <c r="E40" s="27"/>
      <c r="F40" s="56">
        <f t="shared" si="2"/>
        <v>4719559.412659361</v>
      </c>
    </row>
    <row r="41" spans="1:6" x14ac:dyDescent="0.25">
      <c r="A41" s="13">
        <v>2005</v>
      </c>
      <c r="B41" s="21">
        <v>143721128.84499997</v>
      </c>
      <c r="C41" s="56">
        <f t="shared" si="3"/>
        <v>-1686012.4200000465</v>
      </c>
      <c r="D41" s="14">
        <v>67.313019390581715</v>
      </c>
      <c r="E41" s="27"/>
      <c r="F41" s="56">
        <f t="shared" si="2"/>
        <v>-2504734.5004938962</v>
      </c>
    </row>
    <row r="42" spans="1:6" x14ac:dyDescent="0.25">
      <c r="A42" s="28">
        <v>2006</v>
      </c>
      <c r="B42" s="30">
        <v>143002084.85499999</v>
      </c>
      <c r="C42" s="76">
        <f t="shared" si="3"/>
        <v>-719043.98999997973</v>
      </c>
      <c r="D42" s="29">
        <v>72.4376731301939</v>
      </c>
      <c r="E42" s="31"/>
      <c r="F42" s="76">
        <f t="shared" si="2"/>
        <v>-992638.16592731432</v>
      </c>
    </row>
    <row r="43" spans="1:6" x14ac:dyDescent="0.25">
      <c r="A43" s="3">
        <v>2007</v>
      </c>
      <c r="B43" s="21">
        <v>144999000.19</v>
      </c>
      <c r="C43" s="75">
        <f t="shared" si="3"/>
        <v>1996915.3350000083</v>
      </c>
      <c r="D43" s="10">
        <v>78.1163434903047</v>
      </c>
      <c r="E43" s="17"/>
      <c r="F43" s="56">
        <f t="shared" si="2"/>
        <v>2556334.8792021386</v>
      </c>
    </row>
    <row r="44" spans="1:6" x14ac:dyDescent="0.25">
      <c r="A44" s="3">
        <v>2008</v>
      </c>
      <c r="B44" s="21">
        <v>147212773.595</v>
      </c>
      <c r="C44" s="56">
        <f t="shared" si="3"/>
        <v>2213773.4050000012</v>
      </c>
      <c r="D44" s="10">
        <v>87.119113573407205</v>
      </c>
      <c r="E44" s="17"/>
      <c r="F44" s="56">
        <f t="shared" si="2"/>
        <v>2541088.0737837851</v>
      </c>
    </row>
    <row r="45" spans="1:6" x14ac:dyDescent="0.25">
      <c r="A45" s="3">
        <v>2009</v>
      </c>
      <c r="B45" s="21">
        <v>152720844.07499999</v>
      </c>
      <c r="C45" s="56">
        <f t="shared" si="3"/>
        <v>5508070.4799999893</v>
      </c>
      <c r="D45" s="10">
        <v>84.48753462603878</v>
      </c>
      <c r="E45" s="17"/>
      <c r="F45" s="56">
        <f t="shared" si="2"/>
        <v>6519388.3386229379</v>
      </c>
    </row>
    <row r="46" spans="1:6" x14ac:dyDescent="0.25">
      <c r="A46" s="3">
        <v>2010</v>
      </c>
      <c r="B46" s="21">
        <v>157118178.43000004</v>
      </c>
      <c r="C46" s="56">
        <f t="shared" si="3"/>
        <v>4397334.3550000489</v>
      </c>
      <c r="D46" s="10">
        <v>88.365650969529085</v>
      </c>
      <c r="E46" s="17"/>
      <c r="F46" s="56">
        <f t="shared" si="2"/>
        <v>4976293.737163065</v>
      </c>
    </row>
    <row r="47" spans="1:6" x14ac:dyDescent="0.25">
      <c r="A47" s="3">
        <v>2011</v>
      </c>
      <c r="B47" s="21">
        <v>160515918.06</v>
      </c>
      <c r="C47" s="76">
        <f t="shared" si="3"/>
        <v>3397739.6299999654</v>
      </c>
      <c r="D47" s="10">
        <v>92.659279778393355</v>
      </c>
      <c r="E47" s="17"/>
      <c r="F47" s="56">
        <f t="shared" si="2"/>
        <v>3666917.806965583</v>
      </c>
    </row>
    <row r="48" spans="1:6" x14ac:dyDescent="0.25">
      <c r="A48" s="23">
        <v>2012</v>
      </c>
      <c r="B48" s="25">
        <v>168247274.81999999</v>
      </c>
      <c r="C48" s="75">
        <f t="shared" si="3"/>
        <v>7731356.7599999905</v>
      </c>
      <c r="D48" s="24">
        <v>94.45983379501385</v>
      </c>
      <c r="E48" s="26"/>
      <c r="F48" s="75">
        <f t="shared" si="2"/>
        <v>8184808.7693841541</v>
      </c>
    </row>
    <row r="49" spans="1:6" x14ac:dyDescent="0.25">
      <c r="A49" s="13">
        <v>2013</v>
      </c>
      <c r="B49" s="21">
        <v>175702611.815</v>
      </c>
      <c r="C49" s="56">
        <f t="shared" si="3"/>
        <v>7455336.9950000048</v>
      </c>
      <c r="D49" s="14">
        <v>96.260387811634345</v>
      </c>
      <c r="E49" s="27"/>
      <c r="F49" s="56">
        <f t="shared" si="2"/>
        <v>7744968.7919280631</v>
      </c>
    </row>
    <row r="50" spans="1:6" x14ac:dyDescent="0.25">
      <c r="A50" s="13">
        <v>2014</v>
      </c>
      <c r="B50" s="21">
        <v>188903974.13500002</v>
      </c>
      <c r="C50" s="56">
        <f t="shared" si="3"/>
        <v>13201362.320000023</v>
      </c>
      <c r="D50" s="14">
        <v>98.61495844875347</v>
      </c>
      <c r="E50" s="27"/>
      <c r="F50" s="56">
        <f t="shared" si="2"/>
        <v>13386774.712134855</v>
      </c>
    </row>
    <row r="51" spans="1:6" x14ac:dyDescent="0.25">
      <c r="A51" s="28">
        <v>2015</v>
      </c>
      <c r="B51" s="30">
        <v>219509093.10499996</v>
      </c>
      <c r="C51" s="76">
        <f t="shared" si="3"/>
        <v>30605118.969999939</v>
      </c>
      <c r="D51" s="29">
        <v>100</v>
      </c>
      <c r="E51" s="31"/>
      <c r="F51" s="76">
        <f t="shared" si="2"/>
        <v>30605118.969999939</v>
      </c>
    </row>
    <row r="52" spans="1:6" x14ac:dyDescent="0.25">
      <c r="A52" s="1" t="s">
        <v>2</v>
      </c>
      <c r="B52" s="21">
        <f>B51</f>
        <v>219509093.10499996</v>
      </c>
      <c r="C52" s="1"/>
      <c r="D52" s="1"/>
      <c r="E52" s="1"/>
      <c r="F52" s="7">
        <f>SUM(F3:F51)</f>
        <v>1149480811.8711081</v>
      </c>
    </row>
    <row r="53" spans="1:6" x14ac:dyDescent="0.25">
      <c r="A53" s="74" t="s">
        <v>79</v>
      </c>
      <c r="B53" s="21"/>
      <c r="C53" s="11"/>
    </row>
    <row r="54" spans="1:6" x14ac:dyDescent="0.25">
      <c r="A54" s="68" t="s">
        <v>69</v>
      </c>
      <c r="B54" s="21"/>
    </row>
    <row r="55" spans="1:6" x14ac:dyDescent="0.25">
      <c r="A55" s="68" t="s">
        <v>91</v>
      </c>
      <c r="B55" s="21"/>
    </row>
    <row r="56" spans="1:6" x14ac:dyDescent="0.25">
      <c r="A56" s="68" t="s">
        <v>78</v>
      </c>
      <c r="B56" s="21"/>
    </row>
    <row r="57" spans="1:6" x14ac:dyDescent="0.25">
      <c r="B57" s="21"/>
    </row>
    <row r="58" spans="1:6" x14ac:dyDescent="0.25">
      <c r="B58" s="21"/>
    </row>
  </sheetData>
  <pageMargins left="0.70866141732283505" right="0.70866141732283505" top="0.74803149606299202" bottom="0.74803149606299202" header="0.31496062992126" footer="0.31496062992126"/>
  <pageSetup scale="78" orientation="portrait" r:id="rId1"/>
  <headerFooter>
    <oddHeader>&amp;R&amp;"Franklin Gothic Book,Bold"&amp;10PUB-V-1 - ATTACHMENT 1
NLH Amended General Rate Application
Page 9 of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Title</vt:lpstr>
      <vt:lpstr>Generation Age</vt:lpstr>
      <vt:lpstr>Transmission Age</vt:lpstr>
      <vt:lpstr>Hydraulic</vt:lpstr>
      <vt:lpstr>Holyrood</vt:lpstr>
      <vt:lpstr>Other Production</vt:lpstr>
      <vt:lpstr>Subtotal Production</vt:lpstr>
      <vt:lpstr>Trans Lines</vt:lpstr>
      <vt:lpstr>Subtotal Terminals</vt:lpstr>
      <vt:lpstr>Subtotal Trans</vt:lpstr>
      <vt:lpstr>Distribution</vt:lpstr>
      <vt:lpstr>General</vt:lpstr>
      <vt:lpstr>Total Plant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</dc:creator>
  <cp:lastModifiedBy>Simfukwe, Joanne (St. John's)</cp:lastModifiedBy>
  <cp:lastPrinted>2015-06-29T14:26:32Z</cp:lastPrinted>
  <dcterms:created xsi:type="dcterms:W3CDTF">2015-04-11T22:33:01Z</dcterms:created>
  <dcterms:modified xsi:type="dcterms:W3CDTF">2015-06-29T14:28:16Z</dcterms:modified>
</cp:coreProperties>
</file>