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005" windowHeight="6420" tabRatio="776" activeTab="4"/>
  </bookViews>
  <sheets>
    <sheet name="Title" sheetId="17" r:id="rId1"/>
    <sheet name="Trans Lines" sheetId="23" r:id="rId2"/>
    <sheet name="Subtotal Terminals" sheetId="25" r:id="rId3"/>
    <sheet name="General" sheetId="28" r:id="rId4"/>
    <sheet name="Total Plant" sheetId="2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28" l="1"/>
  <c r="C40" i="28"/>
  <c r="C51" i="28"/>
  <c r="C50" i="28"/>
  <c r="C49" i="28"/>
  <c r="C48" i="28"/>
  <c r="C47" i="28"/>
  <c r="C46" i="28"/>
  <c r="C45" i="28"/>
  <c r="C44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5" l="1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5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B51" i="28" l="1"/>
  <c r="B50" i="28"/>
  <c r="B49" i="28"/>
  <c r="B48" i="28"/>
  <c r="B47" i="28"/>
  <c r="B46" i="28"/>
  <c r="B45" i="28"/>
  <c r="B44" i="28"/>
  <c r="B43" i="28"/>
  <c r="B40" i="28"/>
  <c r="B38" i="28"/>
  <c r="B3" i="28" l="1"/>
  <c r="C4" i="28" s="1"/>
  <c r="B52" i="23" l="1"/>
  <c r="B52" i="27"/>
  <c r="B52" i="25"/>
  <c r="F51" i="28" l="1"/>
  <c r="F4" i="28"/>
  <c r="F5" i="28"/>
  <c r="F6" i="28"/>
  <c r="F7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4" i="28"/>
  <c r="F36" i="28"/>
  <c r="F37" i="28"/>
  <c r="F42" i="28"/>
  <c r="F44" i="28"/>
  <c r="F45" i="28"/>
  <c r="F46" i="28"/>
  <c r="F47" i="28"/>
  <c r="F48" i="28"/>
  <c r="F49" i="28"/>
  <c r="F50" i="28"/>
  <c r="B52" i="28"/>
  <c r="F33" i="28" l="1"/>
  <c r="E38" i="28"/>
  <c r="F38" i="28" s="1"/>
  <c r="F41" i="28"/>
  <c r="E43" i="28"/>
  <c r="F43" i="28" s="1"/>
  <c r="F39" i="28"/>
  <c r="E40" i="28"/>
  <c r="F40" i="28" s="1"/>
  <c r="F35" i="28"/>
  <c r="F51" i="25"/>
  <c r="F8" i="28"/>
  <c r="F51" i="23" l="1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7" i="25"/>
  <c r="F6" i="25"/>
  <c r="F5" i="25"/>
  <c r="F4" i="25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E33" i="23"/>
  <c r="F33" i="23" s="1"/>
  <c r="F7" i="23"/>
  <c r="F6" i="23"/>
  <c r="F5" i="23"/>
  <c r="F4" i="23"/>
  <c r="E35" i="23" l="1"/>
  <c r="F35" i="23" s="1"/>
  <c r="E33" i="25"/>
  <c r="F33" i="25" s="1"/>
  <c r="F8" i="25"/>
  <c r="E35" i="25"/>
  <c r="F35" i="25" s="1"/>
  <c r="F34" i="25"/>
  <c r="F34" i="23"/>
  <c r="F8" i="23"/>
  <c r="F52" i="25" l="1"/>
  <c r="F52" i="23"/>
  <c r="F52" i="28" l="1"/>
</calcChain>
</file>

<file path=xl/sharedStrings.xml><?xml version="1.0" encoding="utf-8"?>
<sst xmlns="http://schemas.openxmlformats.org/spreadsheetml/2006/main" count="49" uniqueCount="25">
  <si>
    <t>Year</t>
  </si>
  <si>
    <t>Increase ($)</t>
  </si>
  <si>
    <t>Original  Cost</t>
  </si>
  <si>
    <t>Specific Assigned Transmission Lines Original Costs in 2015 Dollars</t>
  </si>
  <si>
    <t>Specific Assigned Subtotal Terminal Stations Original Costs in 2015 Dollars</t>
  </si>
  <si>
    <t>Specific Assigned General Plant Original Costs in 2015 Dollars</t>
  </si>
  <si>
    <t>Specific Assigned Total Plant Original Costs</t>
  </si>
  <si>
    <t>Average Index***
During Increase</t>
  </si>
  <si>
    <t>Increase (2015$)
(C / D * 100)</t>
  </si>
  <si>
    <t>Original*
Cost ($)</t>
  </si>
  <si>
    <t>Index**
(2015 Base)</t>
  </si>
  <si>
    <t>Original Cost ($)*</t>
  </si>
  <si>
    <t>** Reference: "The Handy-Whitman Index of Public Utility Construction Costs", Bulletin 180, 1912 to July 1, 2014,</t>
  </si>
  <si>
    <t>* Calculation: subtotal transmission plant - subtotal terminal stations</t>
  </si>
  <si>
    <t>* Source: NLH amended GRA 2013, RFI V-NLH-113, attachment 1, column 5</t>
  </si>
  <si>
    <t xml:space="preserve">* Sources: Sch. 2.2A, line 40, col 18 of V-NLH-115, IC-NLH-2 ( orig &amp; rev. 1), 20014 cost recovery  </t>
  </si>
  <si>
    <t>application, amended GRA 2015 COS</t>
  </si>
  <si>
    <t>* Source: NLH amended GRA 2013, RFI V-NLH-113, attachment 1, column 3</t>
  </si>
  <si>
    <t>The 1999 index is the average of the index for 1998 and 1999.</t>
  </si>
  <si>
    <t>An Improved Method for</t>
  </si>
  <si>
    <t>Calculating Specific Allocated Costs</t>
  </si>
  <si>
    <t>System Specifically Assigned</t>
  </si>
  <si>
    <t>Plant In Service (2015 $)</t>
  </si>
  <si>
    <t>North Atlantic Region. For convenience, the index base is changed from 1973 to 2015.</t>
  </si>
  <si>
    <r>
      <t>*** For 1997 average index, see Transmission Age Tab in "</t>
    </r>
    <r>
      <rPr>
        <i/>
        <sz val="10"/>
        <color theme="1"/>
        <rFont val="Times New Roman"/>
        <family val="1"/>
      </rPr>
      <t>PUB-V-0001 Original Cost (2015 $)</t>
    </r>
    <r>
      <rPr>
        <sz val="10"/>
        <color theme="1"/>
        <rFont val="Times New Roman"/>
        <family val="2"/>
      </rPr>
      <t>" workbook.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</si>
</sst>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0.0000000"/>
    <numFmt numFmtId="167" formatCode="#,##0;\(#,##0\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FF0000"/>
      <name val="Times New Roman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2"/>
    </font>
    <font>
      <i/>
      <sz val="10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sz val="2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1" applyNumberFormat="1" applyFont="1"/>
    <xf numFmtId="2" fontId="0" fillId="0" borderId="0" xfId="0" applyNumberFormat="1"/>
    <xf numFmtId="165" fontId="2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5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5" fontId="0" fillId="0" borderId="0" xfId="0" applyNumberFormat="1" applyFill="1" applyAlignment="1">
      <alignment horizontal="center" wrapText="1"/>
    </xf>
    <xf numFmtId="166" fontId="0" fillId="0" borderId="0" xfId="0" applyNumberFormat="1"/>
    <xf numFmtId="167" fontId="0" fillId="0" borderId="0" xfId="0" applyNumberFormat="1" applyBorder="1" applyAlignment="1">
      <alignment horizontal="center" wrapText="1"/>
    </xf>
    <xf numFmtId="167" fontId="2" fillId="0" borderId="0" xfId="0" applyNumberFormat="1" applyFont="1" applyBorder="1" applyAlignment="1">
      <alignment horizontal="center" wrapText="1"/>
    </xf>
    <xf numFmtId="0" fontId="5" fillId="0" borderId="0" xfId="0" applyFont="1"/>
    <xf numFmtId="167" fontId="0" fillId="0" borderId="0" xfId="0" applyNumberFormat="1" applyFill="1" applyBorder="1" applyAlignment="1">
      <alignment horizontal="center" wrapText="1"/>
    </xf>
    <xf numFmtId="167" fontId="2" fillId="0" borderId="0" xfId="0" applyNumberFormat="1" applyFont="1" applyFill="1" applyBorder="1" applyAlignment="1">
      <alignment horizontal="center" wrapText="1"/>
    </xf>
    <xf numFmtId="0" fontId="3" fillId="0" borderId="0" xfId="0" applyFont="1" applyFill="1"/>
    <xf numFmtId="165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center"/>
    </xf>
    <xf numFmtId="165" fontId="0" fillId="0" borderId="0" xfId="1" applyNumberFormat="1" applyFont="1" applyFill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167" fontId="0" fillId="0" borderId="0" xfId="0" applyNumberFormat="1" applyBorder="1" applyAlignment="1">
      <alignment horizontal="right" wrapText="1"/>
    </xf>
    <xf numFmtId="165" fontId="0" fillId="0" borderId="1" xfId="0" applyNumberFormat="1" applyFill="1" applyBorder="1" applyAlignment="1">
      <alignment horizontal="center" wrapText="1"/>
    </xf>
    <xf numFmtId="167" fontId="0" fillId="0" borderId="1" xfId="0" applyNumberFormat="1" applyBorder="1" applyAlignment="1">
      <alignment horizontal="right" wrapText="1"/>
    </xf>
    <xf numFmtId="165" fontId="0" fillId="0" borderId="0" xfId="0" applyNumberFormat="1" applyFill="1" applyBorder="1" applyAlignment="1">
      <alignment horizontal="center" wrapText="1"/>
    </xf>
    <xf numFmtId="165" fontId="0" fillId="0" borderId="2" xfId="0" applyNumberFormat="1" applyFill="1" applyBorder="1" applyAlignment="1">
      <alignment horizontal="center" wrapText="1"/>
    </xf>
    <xf numFmtId="167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horizontal="center"/>
    </xf>
    <xf numFmtId="167" fontId="0" fillId="0" borderId="2" xfId="0" applyNumberForma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7" fontId="0" fillId="0" borderId="2" xfId="0" applyNumberFormat="1" applyBorder="1" applyAlignment="1">
      <alignment horizontal="center" wrapText="1"/>
    </xf>
    <xf numFmtId="167" fontId="0" fillId="0" borderId="1" xfId="0" applyNumberFormat="1" applyBorder="1" applyAlignment="1">
      <alignment horizontal="center" wrapText="1"/>
    </xf>
    <xf numFmtId="0" fontId="6" fillId="0" borderId="0" xfId="0" applyFont="1" applyFill="1"/>
    <xf numFmtId="0" fontId="6" fillId="0" borderId="0" xfId="0" applyFont="1"/>
    <xf numFmtId="167" fontId="0" fillId="0" borderId="1" xfId="0" applyNumberFormat="1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1"/>
  <sheetViews>
    <sheetView zoomScale="110" zoomScaleNormal="110" workbookViewId="0">
      <selection activeCell="B10" sqref="B10"/>
    </sheetView>
  </sheetViews>
  <sheetFormatPr defaultRowHeight="15.75" x14ac:dyDescent="0.25"/>
  <cols>
    <col min="1" max="1" width="6.625" customWidth="1"/>
    <col min="2" max="2" width="69.125" customWidth="1"/>
    <col min="3" max="4" width="7" customWidth="1"/>
  </cols>
  <sheetData>
    <row r="3" spans="2:2" x14ac:dyDescent="0.25">
      <c r="B3" s="1"/>
    </row>
    <row r="4" spans="2:2" x14ac:dyDescent="0.25">
      <c r="B4" s="8"/>
    </row>
    <row r="5" spans="2:2" x14ac:dyDescent="0.25">
      <c r="B5" s="8"/>
    </row>
    <row r="6" spans="2:2" ht="25.5" x14ac:dyDescent="0.35">
      <c r="B6" s="48" t="s">
        <v>19</v>
      </c>
    </row>
    <row r="7" spans="2:2" ht="26.25" x14ac:dyDescent="0.4">
      <c r="B7" s="49"/>
    </row>
    <row r="8" spans="2:2" ht="26.25" x14ac:dyDescent="0.4">
      <c r="B8" s="49"/>
    </row>
    <row r="9" spans="2:2" ht="25.5" x14ac:dyDescent="0.35">
      <c r="B9" s="48" t="s">
        <v>20</v>
      </c>
    </row>
    <row r="10" spans="2:2" ht="26.25" x14ac:dyDescent="0.4">
      <c r="B10" s="49"/>
    </row>
    <row r="11" spans="2:2" ht="25.5" x14ac:dyDescent="0.35">
      <c r="B11" s="50"/>
    </row>
    <row r="12" spans="2:2" ht="25.5" x14ac:dyDescent="0.35">
      <c r="B12" s="48" t="s">
        <v>21</v>
      </c>
    </row>
    <row r="13" spans="2:2" ht="26.25" x14ac:dyDescent="0.4">
      <c r="B13" s="51"/>
    </row>
    <row r="14" spans="2:2" ht="26.25" x14ac:dyDescent="0.4">
      <c r="B14" s="51"/>
    </row>
    <row r="15" spans="2:2" ht="25.5" x14ac:dyDescent="0.35">
      <c r="B15" s="50" t="s">
        <v>22</v>
      </c>
    </row>
    <row r="16" spans="2:2" x14ac:dyDescent="0.25">
      <c r="B16" s="8"/>
    </row>
    <row r="18" spans="2:2" x14ac:dyDescent="0.25">
      <c r="B18" s="9"/>
    </row>
    <row r="19" spans="2:2" x14ac:dyDescent="0.25">
      <c r="B19" s="8"/>
    </row>
    <row r="20" spans="2:2" x14ac:dyDescent="0.25">
      <c r="B20" s="8"/>
    </row>
    <row r="21" spans="2:2" x14ac:dyDescent="0.25">
      <c r="B21" s="8"/>
    </row>
    <row r="22" spans="2:2" x14ac:dyDescent="0.25">
      <c r="B22" s="8"/>
    </row>
    <row r="23" spans="2:2" x14ac:dyDescent="0.25">
      <c r="B23" s="8"/>
    </row>
    <row r="24" spans="2:2" x14ac:dyDescent="0.25">
      <c r="B24" s="8"/>
    </row>
    <row r="25" spans="2:2" x14ac:dyDescent="0.25">
      <c r="B25" s="8"/>
    </row>
    <row r="26" spans="2:2" x14ac:dyDescent="0.25">
      <c r="B26" s="8"/>
    </row>
    <row r="27" spans="2:2" x14ac:dyDescent="0.25">
      <c r="B27" s="8"/>
    </row>
    <row r="28" spans="2:2" x14ac:dyDescent="0.25">
      <c r="B28" s="8"/>
    </row>
    <row r="29" spans="2:2" x14ac:dyDescent="0.25">
      <c r="B29" s="8"/>
    </row>
    <row r="30" spans="2:2" x14ac:dyDescent="0.25">
      <c r="B30" s="8"/>
    </row>
    <row r="31" spans="2:2" x14ac:dyDescent="0.25">
      <c r="B31" s="8"/>
    </row>
    <row r="32" spans="2:2" x14ac:dyDescent="0.25">
      <c r="B32" s="8"/>
    </row>
    <row r="33" spans="2:2" x14ac:dyDescent="0.25">
      <c r="B33" s="8"/>
    </row>
    <row r="34" spans="2:2" x14ac:dyDescent="0.25">
      <c r="B34" s="8"/>
    </row>
    <row r="35" spans="2:2" x14ac:dyDescent="0.25">
      <c r="B35" s="8"/>
    </row>
    <row r="36" spans="2:2" x14ac:dyDescent="0.25">
      <c r="B36" s="8"/>
    </row>
    <row r="37" spans="2:2" x14ac:dyDescent="0.25">
      <c r="B37" s="8"/>
    </row>
    <row r="38" spans="2:2" x14ac:dyDescent="0.25">
      <c r="B38" s="8"/>
    </row>
    <row r="39" spans="2:2" x14ac:dyDescent="0.25">
      <c r="B39" s="8"/>
    </row>
    <row r="40" spans="2:2" x14ac:dyDescent="0.25">
      <c r="B40" s="8"/>
    </row>
    <row r="41" spans="2:2" x14ac:dyDescent="0.25">
      <c r="B41" s="8"/>
    </row>
  </sheetData>
  <pageMargins left="0.7" right="0.7" top="0.75" bottom="0.75" header="0.3" footer="0.3"/>
  <pageSetup orientation="portrait" r:id="rId1"/>
  <headerFooter>
    <oddHeader>&amp;R&amp;"Franklin Gothic Book,Bold"&amp;10PUB-V-1 - ATTACHMENT 2
NLH Amended General Rate Application
Page 1 of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opLeftCell="A40" zoomScale="110" zoomScaleNormal="110" workbookViewId="0">
      <selection activeCell="D48" sqref="D48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9" width="14.625" customWidth="1"/>
  </cols>
  <sheetData>
    <row r="1" spans="1:6" ht="18.75" x14ac:dyDescent="0.3">
      <c r="A1" s="2" t="s">
        <v>3</v>
      </c>
    </row>
    <row r="2" spans="1:6" ht="31.5" x14ac:dyDescent="0.25">
      <c r="A2" s="3" t="s">
        <v>0</v>
      </c>
      <c r="B2" s="4" t="s">
        <v>9</v>
      </c>
      <c r="C2" s="3" t="s">
        <v>1</v>
      </c>
      <c r="D2" s="4" t="s">
        <v>10</v>
      </c>
      <c r="E2" s="4" t="s">
        <v>7</v>
      </c>
      <c r="F2" s="4" t="s">
        <v>8</v>
      </c>
    </row>
    <row r="3" spans="1:6" x14ac:dyDescent="0.25">
      <c r="A3" s="13">
        <v>1967</v>
      </c>
      <c r="B3" s="15">
        <v>0</v>
      </c>
      <c r="C3" s="11"/>
      <c r="D3" s="10">
        <v>9.6952908587257625</v>
      </c>
      <c r="E3" s="10"/>
      <c r="F3" s="11"/>
    </row>
    <row r="4" spans="1:6" x14ac:dyDescent="0.25">
      <c r="A4" s="13">
        <v>1968</v>
      </c>
      <c r="B4" s="14"/>
      <c r="C4" s="27">
        <f>B4-B3</f>
        <v>0</v>
      </c>
      <c r="D4" s="10">
        <v>9.97229916897507</v>
      </c>
      <c r="E4" s="16"/>
      <c r="F4" s="31">
        <f t="shared" ref="F4:F32" si="0">IF(E4="",C4*$D$51/D4,C4*$D$51/E4)</f>
        <v>0</v>
      </c>
    </row>
    <row r="5" spans="1:6" x14ac:dyDescent="0.25">
      <c r="A5" s="13">
        <v>1969</v>
      </c>
      <c r="B5" s="14"/>
      <c r="C5" s="27">
        <f t="shared" ref="C5:C33" si="1">B5-B4</f>
        <v>0</v>
      </c>
      <c r="D5" s="10">
        <v>10.526315789473683</v>
      </c>
      <c r="E5" s="16"/>
      <c r="F5" s="31">
        <f t="shared" si="0"/>
        <v>0</v>
      </c>
    </row>
    <row r="6" spans="1:6" x14ac:dyDescent="0.25">
      <c r="A6" s="13">
        <v>1970</v>
      </c>
      <c r="B6" s="14"/>
      <c r="C6" s="27">
        <f t="shared" si="1"/>
        <v>0</v>
      </c>
      <c r="D6" s="10">
        <v>11.357340720221606</v>
      </c>
      <c r="E6" s="16"/>
      <c r="F6" s="31">
        <f t="shared" si="0"/>
        <v>0</v>
      </c>
    </row>
    <row r="7" spans="1:6" x14ac:dyDescent="0.25">
      <c r="A7" s="13">
        <v>1971</v>
      </c>
      <c r="B7" s="14"/>
      <c r="C7" s="27">
        <f t="shared" si="1"/>
        <v>0</v>
      </c>
      <c r="D7" s="10">
        <v>12.18836565096953</v>
      </c>
      <c r="E7" s="16"/>
      <c r="F7" s="31">
        <f t="shared" si="0"/>
        <v>0</v>
      </c>
    </row>
    <row r="8" spans="1:6" x14ac:dyDescent="0.25">
      <c r="A8" s="39">
        <v>1972</v>
      </c>
      <c r="B8" s="40"/>
      <c r="C8" s="28">
        <f t="shared" si="1"/>
        <v>0</v>
      </c>
      <c r="D8" s="40">
        <v>12.742382271468145</v>
      </c>
      <c r="E8" s="32"/>
      <c r="F8" s="33">
        <f t="shared" si="0"/>
        <v>0</v>
      </c>
    </row>
    <row r="9" spans="1:6" x14ac:dyDescent="0.25">
      <c r="A9" s="13">
        <v>1973</v>
      </c>
      <c r="B9" s="14"/>
      <c r="C9" s="29">
        <f t="shared" si="1"/>
        <v>0</v>
      </c>
      <c r="D9" s="14">
        <v>13.850415512465375</v>
      </c>
      <c r="E9" s="34"/>
      <c r="F9" s="31">
        <f t="shared" si="0"/>
        <v>0</v>
      </c>
    </row>
    <row r="10" spans="1:6" x14ac:dyDescent="0.25">
      <c r="A10" s="13">
        <v>1974</v>
      </c>
      <c r="B10" s="14"/>
      <c r="C10" s="29">
        <f t="shared" si="1"/>
        <v>0</v>
      </c>
      <c r="D10" s="14">
        <v>16.897506925207757</v>
      </c>
      <c r="E10" s="34"/>
      <c r="F10" s="31">
        <f t="shared" si="0"/>
        <v>0</v>
      </c>
    </row>
    <row r="11" spans="1:6" x14ac:dyDescent="0.25">
      <c r="A11" s="13">
        <v>1975</v>
      </c>
      <c r="B11" s="14"/>
      <c r="C11" s="29">
        <f t="shared" si="1"/>
        <v>0</v>
      </c>
      <c r="D11" s="14">
        <v>19.390581717451525</v>
      </c>
      <c r="E11" s="34"/>
      <c r="F11" s="31">
        <f t="shared" si="0"/>
        <v>0</v>
      </c>
    </row>
    <row r="12" spans="1:6" x14ac:dyDescent="0.25">
      <c r="A12" s="37">
        <v>1976</v>
      </c>
      <c r="B12" s="41"/>
      <c r="C12" s="30">
        <f t="shared" si="1"/>
        <v>0</v>
      </c>
      <c r="D12" s="41">
        <v>20.360110803324101</v>
      </c>
      <c r="E12" s="35"/>
      <c r="F12" s="36">
        <f t="shared" si="0"/>
        <v>0</v>
      </c>
    </row>
    <row r="13" spans="1:6" x14ac:dyDescent="0.25">
      <c r="A13" s="13">
        <v>1977</v>
      </c>
      <c r="B13" s="14"/>
      <c r="C13" s="27">
        <f t="shared" si="1"/>
        <v>0</v>
      </c>
      <c r="D13" s="10">
        <v>21.606648199445981</v>
      </c>
      <c r="E13" s="16"/>
      <c r="F13" s="31">
        <f t="shared" si="0"/>
        <v>0</v>
      </c>
    </row>
    <row r="14" spans="1:6" x14ac:dyDescent="0.25">
      <c r="A14" s="13">
        <v>1978</v>
      </c>
      <c r="B14" s="14"/>
      <c r="C14" s="27">
        <f t="shared" si="1"/>
        <v>0</v>
      </c>
      <c r="D14" s="10">
        <v>22.299168975069254</v>
      </c>
      <c r="E14" s="16"/>
      <c r="F14" s="31">
        <f t="shared" si="0"/>
        <v>0</v>
      </c>
    </row>
    <row r="15" spans="1:6" x14ac:dyDescent="0.25">
      <c r="A15" s="13">
        <v>1979</v>
      </c>
      <c r="B15" s="14"/>
      <c r="C15" s="27">
        <f t="shared" si="1"/>
        <v>0</v>
      </c>
      <c r="D15" s="10">
        <v>24.238227146814403</v>
      </c>
      <c r="E15" s="16"/>
      <c r="F15" s="31">
        <f t="shared" si="0"/>
        <v>0</v>
      </c>
    </row>
    <row r="16" spans="1:6" x14ac:dyDescent="0.25">
      <c r="A16" s="13">
        <v>1980</v>
      </c>
      <c r="B16" s="14"/>
      <c r="C16" s="27">
        <f t="shared" si="1"/>
        <v>0</v>
      </c>
      <c r="D16" s="10">
        <v>26.869806094182824</v>
      </c>
      <c r="E16" s="16"/>
      <c r="F16" s="31">
        <f t="shared" si="0"/>
        <v>0</v>
      </c>
    </row>
    <row r="17" spans="1:6" x14ac:dyDescent="0.25">
      <c r="A17" s="13">
        <v>1981</v>
      </c>
      <c r="B17" s="14"/>
      <c r="C17" s="27">
        <f t="shared" si="1"/>
        <v>0</v>
      </c>
      <c r="D17" s="10">
        <v>28.947368421052634</v>
      </c>
      <c r="E17" s="16"/>
      <c r="F17" s="31">
        <f t="shared" si="0"/>
        <v>0</v>
      </c>
    </row>
    <row r="18" spans="1:6" x14ac:dyDescent="0.25">
      <c r="A18" s="39">
        <v>1982</v>
      </c>
      <c r="B18" s="40"/>
      <c r="C18" s="28">
        <f t="shared" si="1"/>
        <v>0</v>
      </c>
      <c r="D18" s="40">
        <v>30.609418282548479</v>
      </c>
      <c r="E18" s="32"/>
      <c r="F18" s="33">
        <f t="shared" si="0"/>
        <v>0</v>
      </c>
    </row>
    <row r="19" spans="1:6" x14ac:dyDescent="0.25">
      <c r="A19" s="13">
        <v>1983</v>
      </c>
      <c r="B19" s="14"/>
      <c r="C19" s="29">
        <f t="shared" si="1"/>
        <v>0</v>
      </c>
      <c r="D19" s="14">
        <v>31.578947368421051</v>
      </c>
      <c r="E19" s="34"/>
      <c r="F19" s="31">
        <f t="shared" si="0"/>
        <v>0</v>
      </c>
    </row>
    <row r="20" spans="1:6" x14ac:dyDescent="0.25">
      <c r="A20" s="13">
        <v>1984</v>
      </c>
      <c r="B20" s="14"/>
      <c r="C20" s="29">
        <f t="shared" si="1"/>
        <v>0</v>
      </c>
      <c r="D20" s="14">
        <v>32.409972299168977</v>
      </c>
      <c r="E20" s="34"/>
      <c r="F20" s="31">
        <f t="shared" si="0"/>
        <v>0</v>
      </c>
    </row>
    <row r="21" spans="1:6" x14ac:dyDescent="0.25">
      <c r="A21" s="13">
        <v>1985</v>
      </c>
      <c r="B21" s="14"/>
      <c r="C21" s="29">
        <f t="shared" si="1"/>
        <v>0</v>
      </c>
      <c r="D21" s="14">
        <v>33.2409972299169</v>
      </c>
      <c r="E21" s="34"/>
      <c r="F21" s="31">
        <f t="shared" si="0"/>
        <v>0</v>
      </c>
    </row>
    <row r="22" spans="1:6" x14ac:dyDescent="0.25">
      <c r="A22" s="37">
        <v>1986</v>
      </c>
      <c r="B22" s="41"/>
      <c r="C22" s="30">
        <f t="shared" si="1"/>
        <v>0</v>
      </c>
      <c r="D22" s="41">
        <v>33.933518005540165</v>
      </c>
      <c r="E22" s="35"/>
      <c r="F22" s="36">
        <f t="shared" si="0"/>
        <v>0</v>
      </c>
    </row>
    <row r="23" spans="1:6" x14ac:dyDescent="0.25">
      <c r="A23" s="13">
        <v>1987</v>
      </c>
      <c r="B23" s="14"/>
      <c r="C23" s="27">
        <f t="shared" si="1"/>
        <v>0</v>
      </c>
      <c r="D23" s="10">
        <v>34.34903047091413</v>
      </c>
      <c r="E23" s="16"/>
      <c r="F23" s="31">
        <f t="shared" si="0"/>
        <v>0</v>
      </c>
    </row>
    <row r="24" spans="1:6" x14ac:dyDescent="0.25">
      <c r="A24" s="13">
        <v>1988</v>
      </c>
      <c r="B24" s="14"/>
      <c r="C24" s="27">
        <f t="shared" si="1"/>
        <v>0</v>
      </c>
      <c r="D24" s="10">
        <v>37.534626038781163</v>
      </c>
      <c r="E24" s="16"/>
      <c r="F24" s="31">
        <f t="shared" si="0"/>
        <v>0</v>
      </c>
    </row>
    <row r="25" spans="1:6" x14ac:dyDescent="0.25">
      <c r="A25" s="13">
        <v>1989</v>
      </c>
      <c r="B25" s="14"/>
      <c r="C25" s="27">
        <f t="shared" si="1"/>
        <v>0</v>
      </c>
      <c r="D25" s="10">
        <v>39.612188365650965</v>
      </c>
      <c r="E25" s="16"/>
      <c r="F25" s="31">
        <f t="shared" si="0"/>
        <v>0</v>
      </c>
    </row>
    <row r="26" spans="1:6" x14ac:dyDescent="0.25">
      <c r="A26" s="13">
        <v>1990</v>
      </c>
      <c r="B26" s="14"/>
      <c r="C26" s="27">
        <f t="shared" si="1"/>
        <v>0</v>
      </c>
      <c r="D26" s="10">
        <v>41.689750692520775</v>
      </c>
      <c r="E26" s="16"/>
      <c r="F26" s="31">
        <f t="shared" si="0"/>
        <v>0</v>
      </c>
    </row>
    <row r="27" spans="1:6" x14ac:dyDescent="0.25">
      <c r="A27" s="13">
        <v>1991</v>
      </c>
      <c r="B27" s="14"/>
      <c r="C27" s="27">
        <f t="shared" si="1"/>
        <v>0</v>
      </c>
      <c r="D27" s="10">
        <v>43.074792243767313</v>
      </c>
      <c r="E27" s="16"/>
      <c r="F27" s="31">
        <f t="shared" si="0"/>
        <v>0</v>
      </c>
    </row>
    <row r="28" spans="1:6" x14ac:dyDescent="0.25">
      <c r="A28" s="39">
        <v>1992</v>
      </c>
      <c r="B28" s="40"/>
      <c r="C28" s="28">
        <f t="shared" si="1"/>
        <v>0</v>
      </c>
      <c r="D28" s="40">
        <v>43.767313019390578</v>
      </c>
      <c r="E28" s="32"/>
      <c r="F28" s="33">
        <f t="shared" si="0"/>
        <v>0</v>
      </c>
    </row>
    <row r="29" spans="1:6" x14ac:dyDescent="0.25">
      <c r="A29" s="13">
        <v>1993</v>
      </c>
      <c r="B29" s="14"/>
      <c r="C29" s="29">
        <f t="shared" si="1"/>
        <v>0</v>
      </c>
      <c r="D29" s="14">
        <v>45.290858725761773</v>
      </c>
      <c r="E29" s="34"/>
      <c r="F29" s="31">
        <f t="shared" si="0"/>
        <v>0</v>
      </c>
    </row>
    <row r="30" spans="1:6" x14ac:dyDescent="0.25">
      <c r="A30" s="13">
        <v>1994</v>
      </c>
      <c r="B30" s="14"/>
      <c r="C30" s="29">
        <f t="shared" si="1"/>
        <v>0</v>
      </c>
      <c r="D30" s="14">
        <v>47.368421052631575</v>
      </c>
      <c r="E30" s="34"/>
      <c r="F30" s="31">
        <f t="shared" si="0"/>
        <v>0</v>
      </c>
    </row>
    <row r="31" spans="1:6" x14ac:dyDescent="0.25">
      <c r="A31" s="13">
        <v>1995</v>
      </c>
      <c r="B31" s="14"/>
      <c r="C31" s="29">
        <f t="shared" si="1"/>
        <v>0</v>
      </c>
      <c r="D31" s="14">
        <v>49.168975069252078</v>
      </c>
      <c r="E31" s="34"/>
      <c r="F31" s="31">
        <f t="shared" si="0"/>
        <v>0</v>
      </c>
    </row>
    <row r="32" spans="1:6" x14ac:dyDescent="0.25">
      <c r="A32" s="37">
        <v>1996</v>
      </c>
      <c r="B32" s="42"/>
      <c r="C32" s="30">
        <f t="shared" si="1"/>
        <v>0</v>
      </c>
      <c r="D32" s="41">
        <v>49.722991689750693</v>
      </c>
      <c r="E32" s="35"/>
      <c r="F32" s="36">
        <f t="shared" si="0"/>
        <v>0</v>
      </c>
    </row>
    <row r="33" spans="1:7" x14ac:dyDescent="0.25">
      <c r="A33" s="3">
        <v>1997</v>
      </c>
      <c r="B33" s="18">
        <v>3810463</v>
      </c>
      <c r="C33" s="31">
        <f t="shared" si="1"/>
        <v>3810463</v>
      </c>
      <c r="D33" s="10">
        <v>50.96952908587258</v>
      </c>
      <c r="E33" s="16">
        <f>D8</f>
        <v>12.742382271468145</v>
      </c>
      <c r="F33" s="31">
        <f>IF(E33="",C33*$D$51/D33,C33*$D$51/E33)</f>
        <v>29903850.934782606</v>
      </c>
      <c r="G33" s="17"/>
    </row>
    <row r="34" spans="1:7" x14ac:dyDescent="0.25">
      <c r="A34" s="3">
        <v>1998</v>
      </c>
      <c r="B34" s="18"/>
      <c r="C34" s="31"/>
      <c r="D34" s="10">
        <v>52.21606648199446</v>
      </c>
      <c r="E34" s="16"/>
      <c r="F34" s="31">
        <f t="shared" ref="F34:F51" si="2">IF(E34="",C34*$D$51/D34,C34*$D$51/E34)</f>
        <v>0</v>
      </c>
    </row>
    <row r="35" spans="1:7" x14ac:dyDescent="0.25">
      <c r="A35" s="3">
        <v>1999</v>
      </c>
      <c r="B35" s="18">
        <v>3855014.04</v>
      </c>
      <c r="C35" s="31">
        <f>B35-B33</f>
        <v>44551.040000000037</v>
      </c>
      <c r="D35" s="10">
        <v>52.493074792243767</v>
      </c>
      <c r="E35" s="16">
        <f>(D34+D35)/2</f>
        <v>52.35457063711911</v>
      </c>
      <c r="F35" s="31">
        <f t="shared" si="2"/>
        <v>85094.843597883679</v>
      </c>
    </row>
    <row r="36" spans="1:7" x14ac:dyDescent="0.25">
      <c r="A36" s="3">
        <v>2000</v>
      </c>
      <c r="B36" s="18">
        <v>3820450.85</v>
      </c>
      <c r="C36" s="31">
        <f t="shared" ref="C36:C51" si="3">B36-B35</f>
        <v>-34563.189999999944</v>
      </c>
      <c r="D36" s="10">
        <v>54.847645429362878</v>
      </c>
      <c r="E36" s="16"/>
      <c r="F36" s="31">
        <f t="shared" si="2"/>
        <v>-63016.725202020105</v>
      </c>
    </row>
    <row r="37" spans="1:7" x14ac:dyDescent="0.25">
      <c r="A37" s="3">
        <v>2001</v>
      </c>
      <c r="B37" s="18">
        <v>3262611.56</v>
      </c>
      <c r="C37" s="31">
        <f t="shared" si="3"/>
        <v>-557839.29</v>
      </c>
      <c r="D37" s="10">
        <v>56.50969529085873</v>
      </c>
      <c r="E37" s="16"/>
      <c r="F37" s="31">
        <f t="shared" si="2"/>
        <v>-987156.78279411758</v>
      </c>
    </row>
    <row r="38" spans="1:7" x14ac:dyDescent="0.25">
      <c r="A38" s="39">
        <v>2002</v>
      </c>
      <c r="B38" s="43">
        <v>3296636.375</v>
      </c>
      <c r="C38" s="33">
        <f t="shared" si="3"/>
        <v>34024.814999999944</v>
      </c>
      <c r="D38" s="40">
        <v>57.61772853185596</v>
      </c>
      <c r="E38" s="32"/>
      <c r="F38" s="33">
        <f t="shared" si="2"/>
        <v>59052.68372596144</v>
      </c>
    </row>
    <row r="39" spans="1:7" x14ac:dyDescent="0.25">
      <c r="A39" s="13">
        <v>2003</v>
      </c>
      <c r="B39" s="18">
        <v>3411869.7649999997</v>
      </c>
      <c r="C39" s="31">
        <f t="shared" si="3"/>
        <v>115233.38999999966</v>
      </c>
      <c r="D39" s="14">
        <v>57.61772853185596</v>
      </c>
      <c r="E39" s="34"/>
      <c r="F39" s="31">
        <f t="shared" si="2"/>
        <v>199996.41245192249</v>
      </c>
    </row>
    <row r="40" spans="1:7" x14ac:dyDescent="0.25">
      <c r="A40" s="13">
        <v>2004</v>
      </c>
      <c r="B40" s="18">
        <v>19562686.355000004</v>
      </c>
      <c r="C40" s="31">
        <f t="shared" si="3"/>
        <v>16150816.590000004</v>
      </c>
      <c r="D40" s="14">
        <v>63.019390581717452</v>
      </c>
      <c r="E40" s="34"/>
      <c r="F40" s="31">
        <f t="shared" si="2"/>
        <v>25628328.742813192</v>
      </c>
    </row>
    <row r="41" spans="1:7" x14ac:dyDescent="0.25">
      <c r="A41" s="13">
        <v>2005</v>
      </c>
      <c r="B41" s="18">
        <v>21586264.225000005</v>
      </c>
      <c r="C41" s="31">
        <f t="shared" si="3"/>
        <v>2023577.870000001</v>
      </c>
      <c r="D41" s="14">
        <v>67.313019390581715</v>
      </c>
      <c r="E41" s="34"/>
      <c r="F41" s="31">
        <f t="shared" si="2"/>
        <v>3006220.6216872446</v>
      </c>
    </row>
    <row r="42" spans="1:7" x14ac:dyDescent="0.25">
      <c r="A42" s="37">
        <v>2006</v>
      </c>
      <c r="B42" s="42">
        <v>23826824.484999999</v>
      </c>
      <c r="C42" s="36">
        <f t="shared" si="3"/>
        <v>2240560.2599999942</v>
      </c>
      <c r="D42" s="41">
        <v>72.4376731301939</v>
      </c>
      <c r="E42" s="35"/>
      <c r="F42" s="36">
        <f t="shared" si="2"/>
        <v>3093087.0128489402</v>
      </c>
    </row>
    <row r="43" spans="1:7" x14ac:dyDescent="0.25">
      <c r="A43" s="3">
        <v>2007</v>
      </c>
      <c r="B43" s="18">
        <v>26179798.025000002</v>
      </c>
      <c r="C43" s="31">
        <f t="shared" si="3"/>
        <v>2352973.5400000028</v>
      </c>
      <c r="D43" s="10">
        <v>78.1163434903047</v>
      </c>
      <c r="E43" s="16"/>
      <c r="F43" s="31">
        <f t="shared" si="2"/>
        <v>3012139.886312061</v>
      </c>
    </row>
    <row r="44" spans="1:7" x14ac:dyDescent="0.25">
      <c r="A44" s="3">
        <v>2008</v>
      </c>
      <c r="B44" s="18">
        <v>26516988.770000003</v>
      </c>
      <c r="C44" s="31">
        <f t="shared" si="3"/>
        <v>337190.74500000104</v>
      </c>
      <c r="D44" s="10">
        <v>87.119113573407205</v>
      </c>
      <c r="E44" s="16"/>
      <c r="F44" s="31">
        <f t="shared" si="2"/>
        <v>387045.65642289468</v>
      </c>
    </row>
    <row r="45" spans="1:7" x14ac:dyDescent="0.25">
      <c r="A45" s="3">
        <v>2009</v>
      </c>
      <c r="B45" s="18">
        <v>27000540.495000005</v>
      </c>
      <c r="C45" s="31">
        <f t="shared" si="3"/>
        <v>483551.72500000149</v>
      </c>
      <c r="D45" s="10">
        <v>84.48753462603878</v>
      </c>
      <c r="E45" s="16"/>
      <c r="F45" s="31">
        <f t="shared" si="2"/>
        <v>572334.99254098535</v>
      </c>
    </row>
    <row r="46" spans="1:7" x14ac:dyDescent="0.25">
      <c r="A46" s="3">
        <v>2010</v>
      </c>
      <c r="B46" s="18">
        <v>27557412.145</v>
      </c>
      <c r="C46" s="31">
        <f t="shared" si="3"/>
        <v>556871.64999999478</v>
      </c>
      <c r="D46" s="10">
        <v>88.365650969529085</v>
      </c>
      <c r="E46" s="16"/>
      <c r="F46" s="31">
        <f t="shared" si="2"/>
        <v>630190.17445140472</v>
      </c>
    </row>
    <row r="47" spans="1:7" x14ac:dyDescent="0.25">
      <c r="A47" s="3">
        <v>2011</v>
      </c>
      <c r="B47" s="18">
        <v>28012954.780000001</v>
      </c>
      <c r="C47" s="31">
        <f t="shared" si="3"/>
        <v>455542.63500000164</v>
      </c>
      <c r="D47" s="10">
        <v>92.659279778393355</v>
      </c>
      <c r="E47" s="16"/>
      <c r="F47" s="31">
        <f t="shared" si="2"/>
        <v>491631.96183856676</v>
      </c>
    </row>
    <row r="48" spans="1:7" x14ac:dyDescent="0.25">
      <c r="A48" s="39">
        <v>2012</v>
      </c>
      <c r="B48" s="43">
        <v>31838004.140000001</v>
      </c>
      <c r="C48" s="33">
        <f t="shared" si="3"/>
        <v>3825049.3599999994</v>
      </c>
      <c r="D48" s="40">
        <v>94.45983379501385</v>
      </c>
      <c r="E48" s="32"/>
      <c r="F48" s="33">
        <f t="shared" si="2"/>
        <v>4049392.4309677412</v>
      </c>
    </row>
    <row r="49" spans="1:6" x14ac:dyDescent="0.25">
      <c r="A49" s="13">
        <v>2013</v>
      </c>
      <c r="B49" s="18">
        <v>35732716.810000002</v>
      </c>
      <c r="C49" s="31">
        <f t="shared" si="3"/>
        <v>3894712.6700000018</v>
      </c>
      <c r="D49" s="14">
        <v>96.260387811634345</v>
      </c>
      <c r="E49" s="34"/>
      <c r="F49" s="31">
        <f t="shared" si="2"/>
        <v>4046018.0543021602</v>
      </c>
    </row>
    <row r="50" spans="1:6" x14ac:dyDescent="0.25">
      <c r="A50" s="13">
        <v>2014</v>
      </c>
      <c r="B50" s="18">
        <v>36164061.159999996</v>
      </c>
      <c r="C50" s="31">
        <f t="shared" si="3"/>
        <v>431344.34999999404</v>
      </c>
      <c r="D50" s="14">
        <v>98.61495844875347</v>
      </c>
      <c r="E50" s="34"/>
      <c r="F50" s="31">
        <f t="shared" si="2"/>
        <v>437402.5571629153</v>
      </c>
    </row>
    <row r="51" spans="1:6" x14ac:dyDescent="0.25">
      <c r="A51" s="37">
        <v>2015</v>
      </c>
      <c r="B51" s="42">
        <v>36392465.170000002</v>
      </c>
      <c r="C51" s="36">
        <f t="shared" si="3"/>
        <v>228404.01000000536</v>
      </c>
      <c r="D51" s="41">
        <v>100</v>
      </c>
      <c r="E51" s="35"/>
      <c r="F51" s="36">
        <f t="shared" si="2"/>
        <v>228404.01000000536</v>
      </c>
    </row>
    <row r="52" spans="1:6" x14ac:dyDescent="0.25">
      <c r="A52" s="1" t="s">
        <v>2</v>
      </c>
      <c r="B52" s="19">
        <f>B51</f>
        <v>36392465.170000002</v>
      </c>
      <c r="C52" s="1"/>
      <c r="D52" s="1"/>
      <c r="E52" s="1"/>
      <c r="F52" s="7">
        <f>SUM(F3:F51)</f>
        <v>74780017.467910349</v>
      </c>
    </row>
    <row r="53" spans="1:6" x14ac:dyDescent="0.25">
      <c r="A53" s="44" t="s">
        <v>17</v>
      </c>
    </row>
    <row r="54" spans="1:6" x14ac:dyDescent="0.25">
      <c r="A54" s="45" t="s">
        <v>12</v>
      </c>
      <c r="B54" s="20"/>
    </row>
    <row r="55" spans="1:6" x14ac:dyDescent="0.25">
      <c r="A55" s="45" t="s">
        <v>23</v>
      </c>
    </row>
    <row r="56" spans="1:6" x14ac:dyDescent="0.25">
      <c r="A56" s="45" t="s">
        <v>24</v>
      </c>
    </row>
    <row r="57" spans="1:6" x14ac:dyDescent="0.25">
      <c r="A57" s="45" t="s">
        <v>18</v>
      </c>
    </row>
  </sheetData>
  <pageMargins left="0.70866141732283505" right="0.70866141732283505" top="0.74803149606299202" bottom="0.74803149606299202" header="0.31496062992126" footer="0.31496062992126"/>
  <pageSetup scale="77" orientation="portrait" r:id="rId1"/>
  <headerFooter>
    <oddHeader>&amp;R&amp;"Franklin Gothic Book,Bold"&amp;10PUB-V-1 - ATTACHMENT 2
NLH Amended General Rate Application
Page 2 of  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opLeftCell="A40" zoomScale="110" zoomScaleNormal="110" workbookViewId="0">
      <selection activeCell="E48" sqref="E48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9" width="14.625" customWidth="1"/>
  </cols>
  <sheetData>
    <row r="1" spans="1:6" ht="18.75" x14ac:dyDescent="0.3">
      <c r="A1" s="2" t="s">
        <v>4</v>
      </c>
    </row>
    <row r="2" spans="1:6" ht="31.5" x14ac:dyDescent="0.25">
      <c r="A2" s="3" t="s">
        <v>0</v>
      </c>
      <c r="B2" s="4" t="s">
        <v>9</v>
      </c>
      <c r="C2" s="3" t="s">
        <v>1</v>
      </c>
      <c r="D2" s="4" t="s">
        <v>10</v>
      </c>
      <c r="E2" s="4" t="s">
        <v>7</v>
      </c>
      <c r="F2" s="4" t="s">
        <v>8</v>
      </c>
    </row>
    <row r="3" spans="1:6" x14ac:dyDescent="0.25">
      <c r="A3" s="13">
        <v>1967</v>
      </c>
      <c r="B3" s="15">
        <v>0</v>
      </c>
      <c r="C3" s="11"/>
      <c r="D3" s="10">
        <v>9.6952908587257625</v>
      </c>
      <c r="E3" s="10"/>
      <c r="F3" s="11"/>
    </row>
    <row r="4" spans="1:6" x14ac:dyDescent="0.25">
      <c r="A4" s="13">
        <v>1968</v>
      </c>
      <c r="B4" s="14"/>
      <c r="C4" s="27">
        <f>B4-B3</f>
        <v>0</v>
      </c>
      <c r="D4" s="10">
        <v>9.97229916897507</v>
      </c>
      <c r="E4" s="16"/>
      <c r="F4" s="31">
        <f t="shared" ref="F4:F32" si="0">IF(E4="",C4*$D$51/D4,C4*$D$51/E4)</f>
        <v>0</v>
      </c>
    </row>
    <row r="5" spans="1:6" x14ac:dyDescent="0.25">
      <c r="A5" s="13">
        <v>1969</v>
      </c>
      <c r="B5" s="14"/>
      <c r="C5" s="27">
        <f t="shared" ref="C5:C33" si="1">B5-B4</f>
        <v>0</v>
      </c>
      <c r="D5" s="10">
        <v>10.526315789473683</v>
      </c>
      <c r="E5" s="16"/>
      <c r="F5" s="31">
        <f t="shared" si="0"/>
        <v>0</v>
      </c>
    </row>
    <row r="6" spans="1:6" x14ac:dyDescent="0.25">
      <c r="A6" s="13">
        <v>1970</v>
      </c>
      <c r="B6" s="14"/>
      <c r="C6" s="27">
        <f t="shared" si="1"/>
        <v>0</v>
      </c>
      <c r="D6" s="10">
        <v>11.357340720221606</v>
      </c>
      <c r="E6" s="16"/>
      <c r="F6" s="31">
        <f t="shared" si="0"/>
        <v>0</v>
      </c>
    </row>
    <row r="7" spans="1:6" x14ac:dyDescent="0.25">
      <c r="A7" s="13">
        <v>1971</v>
      </c>
      <c r="B7" s="14"/>
      <c r="C7" s="27">
        <f t="shared" si="1"/>
        <v>0</v>
      </c>
      <c r="D7" s="10">
        <v>12.18836565096953</v>
      </c>
      <c r="E7" s="16"/>
      <c r="F7" s="31">
        <f t="shared" si="0"/>
        <v>0</v>
      </c>
    </row>
    <row r="8" spans="1:6" x14ac:dyDescent="0.25">
      <c r="A8" s="39">
        <v>1972</v>
      </c>
      <c r="B8" s="40"/>
      <c r="C8" s="28">
        <f t="shared" si="1"/>
        <v>0</v>
      </c>
      <c r="D8" s="40">
        <v>12.742382271468145</v>
      </c>
      <c r="E8" s="32"/>
      <c r="F8" s="33">
        <f t="shared" si="0"/>
        <v>0</v>
      </c>
    </row>
    <row r="9" spans="1:6" x14ac:dyDescent="0.25">
      <c r="A9" s="13">
        <v>1973</v>
      </c>
      <c r="B9" s="14"/>
      <c r="C9" s="29">
        <f t="shared" si="1"/>
        <v>0</v>
      </c>
      <c r="D9" s="14">
        <v>13.850415512465375</v>
      </c>
      <c r="E9" s="34"/>
      <c r="F9" s="31">
        <f t="shared" si="0"/>
        <v>0</v>
      </c>
    </row>
    <row r="10" spans="1:6" x14ac:dyDescent="0.25">
      <c r="A10" s="13">
        <v>1974</v>
      </c>
      <c r="B10" s="14"/>
      <c r="C10" s="29">
        <f t="shared" si="1"/>
        <v>0</v>
      </c>
      <c r="D10" s="14">
        <v>16.897506925207757</v>
      </c>
      <c r="E10" s="34"/>
      <c r="F10" s="31">
        <f t="shared" si="0"/>
        <v>0</v>
      </c>
    </row>
    <row r="11" spans="1:6" x14ac:dyDescent="0.25">
      <c r="A11" s="13">
        <v>1975</v>
      </c>
      <c r="B11" s="14"/>
      <c r="C11" s="29">
        <f t="shared" si="1"/>
        <v>0</v>
      </c>
      <c r="D11" s="14">
        <v>19.390581717451525</v>
      </c>
      <c r="E11" s="34"/>
      <c r="F11" s="31">
        <f t="shared" si="0"/>
        <v>0</v>
      </c>
    </row>
    <row r="12" spans="1:6" x14ac:dyDescent="0.25">
      <c r="A12" s="37">
        <v>1976</v>
      </c>
      <c r="B12" s="41"/>
      <c r="C12" s="30">
        <f t="shared" si="1"/>
        <v>0</v>
      </c>
      <c r="D12" s="41">
        <v>20.360110803324101</v>
      </c>
      <c r="E12" s="35"/>
      <c r="F12" s="36">
        <f t="shared" si="0"/>
        <v>0</v>
      </c>
    </row>
    <row r="13" spans="1:6" x14ac:dyDescent="0.25">
      <c r="A13" s="13">
        <v>1977</v>
      </c>
      <c r="B13" s="14"/>
      <c r="C13" s="27">
        <f t="shared" si="1"/>
        <v>0</v>
      </c>
      <c r="D13" s="10">
        <v>21.606648199445981</v>
      </c>
      <c r="E13" s="16"/>
      <c r="F13" s="31">
        <f t="shared" si="0"/>
        <v>0</v>
      </c>
    </row>
    <row r="14" spans="1:6" x14ac:dyDescent="0.25">
      <c r="A14" s="13">
        <v>1978</v>
      </c>
      <c r="B14" s="14"/>
      <c r="C14" s="27">
        <f t="shared" si="1"/>
        <v>0</v>
      </c>
      <c r="D14" s="10">
        <v>22.299168975069254</v>
      </c>
      <c r="E14" s="16"/>
      <c r="F14" s="31">
        <f t="shared" si="0"/>
        <v>0</v>
      </c>
    </row>
    <row r="15" spans="1:6" x14ac:dyDescent="0.25">
      <c r="A15" s="13">
        <v>1979</v>
      </c>
      <c r="B15" s="14"/>
      <c r="C15" s="27">
        <f t="shared" si="1"/>
        <v>0</v>
      </c>
      <c r="D15" s="10">
        <v>24.238227146814403</v>
      </c>
      <c r="E15" s="16"/>
      <c r="F15" s="31">
        <f t="shared" si="0"/>
        <v>0</v>
      </c>
    </row>
    <row r="16" spans="1:6" x14ac:dyDescent="0.25">
      <c r="A16" s="13">
        <v>1980</v>
      </c>
      <c r="B16" s="14"/>
      <c r="C16" s="27">
        <f t="shared" si="1"/>
        <v>0</v>
      </c>
      <c r="D16" s="10">
        <v>26.869806094182824</v>
      </c>
      <c r="E16" s="16"/>
      <c r="F16" s="31">
        <f t="shared" si="0"/>
        <v>0</v>
      </c>
    </row>
    <row r="17" spans="1:6" x14ac:dyDescent="0.25">
      <c r="A17" s="13">
        <v>1981</v>
      </c>
      <c r="B17" s="14"/>
      <c r="C17" s="27">
        <f t="shared" si="1"/>
        <v>0</v>
      </c>
      <c r="D17" s="10">
        <v>28.947368421052634</v>
      </c>
      <c r="E17" s="16"/>
      <c r="F17" s="31">
        <f t="shared" si="0"/>
        <v>0</v>
      </c>
    </row>
    <row r="18" spans="1:6" x14ac:dyDescent="0.25">
      <c r="A18" s="39">
        <v>1982</v>
      </c>
      <c r="B18" s="40"/>
      <c r="C18" s="28">
        <f t="shared" si="1"/>
        <v>0</v>
      </c>
      <c r="D18" s="40">
        <v>30.609418282548479</v>
      </c>
      <c r="E18" s="32"/>
      <c r="F18" s="33">
        <f t="shared" si="0"/>
        <v>0</v>
      </c>
    </row>
    <row r="19" spans="1:6" x14ac:dyDescent="0.25">
      <c r="A19" s="13">
        <v>1983</v>
      </c>
      <c r="B19" s="14"/>
      <c r="C19" s="29">
        <f t="shared" si="1"/>
        <v>0</v>
      </c>
      <c r="D19" s="14">
        <v>31.578947368421051</v>
      </c>
      <c r="E19" s="34"/>
      <c r="F19" s="31">
        <f t="shared" si="0"/>
        <v>0</v>
      </c>
    </row>
    <row r="20" spans="1:6" x14ac:dyDescent="0.25">
      <c r="A20" s="13">
        <v>1984</v>
      </c>
      <c r="B20" s="14"/>
      <c r="C20" s="29">
        <f t="shared" si="1"/>
        <v>0</v>
      </c>
      <c r="D20" s="14">
        <v>32.409972299168977</v>
      </c>
      <c r="E20" s="34"/>
      <c r="F20" s="31">
        <f t="shared" si="0"/>
        <v>0</v>
      </c>
    </row>
    <row r="21" spans="1:6" x14ac:dyDescent="0.25">
      <c r="A21" s="13">
        <v>1985</v>
      </c>
      <c r="B21" s="14"/>
      <c r="C21" s="29">
        <f t="shared" si="1"/>
        <v>0</v>
      </c>
      <c r="D21" s="14">
        <v>33.2409972299169</v>
      </c>
      <c r="E21" s="34"/>
      <c r="F21" s="31">
        <f t="shared" si="0"/>
        <v>0</v>
      </c>
    </row>
    <row r="22" spans="1:6" x14ac:dyDescent="0.25">
      <c r="A22" s="37">
        <v>1986</v>
      </c>
      <c r="B22" s="41"/>
      <c r="C22" s="30">
        <f t="shared" si="1"/>
        <v>0</v>
      </c>
      <c r="D22" s="41">
        <v>33.933518005540165</v>
      </c>
      <c r="E22" s="35"/>
      <c r="F22" s="36">
        <f t="shared" si="0"/>
        <v>0</v>
      </c>
    </row>
    <row r="23" spans="1:6" x14ac:dyDescent="0.25">
      <c r="A23" s="13">
        <v>1987</v>
      </c>
      <c r="B23" s="14"/>
      <c r="C23" s="27">
        <f t="shared" si="1"/>
        <v>0</v>
      </c>
      <c r="D23" s="10">
        <v>34.34903047091413</v>
      </c>
      <c r="E23" s="16"/>
      <c r="F23" s="31">
        <f t="shared" si="0"/>
        <v>0</v>
      </c>
    </row>
    <row r="24" spans="1:6" x14ac:dyDescent="0.25">
      <c r="A24" s="13">
        <v>1988</v>
      </c>
      <c r="B24" s="14"/>
      <c r="C24" s="27">
        <f t="shared" si="1"/>
        <v>0</v>
      </c>
      <c r="D24" s="10">
        <v>37.534626038781163</v>
      </c>
      <c r="E24" s="16"/>
      <c r="F24" s="31">
        <f t="shared" si="0"/>
        <v>0</v>
      </c>
    </row>
    <row r="25" spans="1:6" x14ac:dyDescent="0.25">
      <c r="A25" s="13">
        <v>1989</v>
      </c>
      <c r="B25" s="14"/>
      <c r="C25" s="27">
        <f t="shared" si="1"/>
        <v>0</v>
      </c>
      <c r="D25" s="10">
        <v>39.612188365650965</v>
      </c>
      <c r="E25" s="16"/>
      <c r="F25" s="31">
        <f t="shared" si="0"/>
        <v>0</v>
      </c>
    </row>
    <row r="26" spans="1:6" x14ac:dyDescent="0.25">
      <c r="A26" s="13">
        <v>1990</v>
      </c>
      <c r="B26" s="14"/>
      <c r="C26" s="27">
        <f t="shared" si="1"/>
        <v>0</v>
      </c>
      <c r="D26" s="10">
        <v>41.689750692520775</v>
      </c>
      <c r="E26" s="16"/>
      <c r="F26" s="31">
        <f t="shared" si="0"/>
        <v>0</v>
      </c>
    </row>
    <row r="27" spans="1:6" x14ac:dyDescent="0.25">
      <c r="A27" s="13">
        <v>1991</v>
      </c>
      <c r="B27" s="14"/>
      <c r="C27" s="27">
        <f t="shared" si="1"/>
        <v>0</v>
      </c>
      <c r="D27" s="10">
        <v>43.074792243767313</v>
      </c>
      <c r="E27" s="16"/>
      <c r="F27" s="31">
        <f t="shared" si="0"/>
        <v>0</v>
      </c>
    </row>
    <row r="28" spans="1:6" x14ac:dyDescent="0.25">
      <c r="A28" s="39">
        <v>1992</v>
      </c>
      <c r="B28" s="40"/>
      <c r="C28" s="28">
        <f t="shared" si="1"/>
        <v>0</v>
      </c>
      <c r="D28" s="40">
        <v>43.767313019390578</v>
      </c>
      <c r="E28" s="32"/>
      <c r="F28" s="33">
        <f t="shared" si="0"/>
        <v>0</v>
      </c>
    </row>
    <row r="29" spans="1:6" x14ac:dyDescent="0.25">
      <c r="A29" s="13">
        <v>1993</v>
      </c>
      <c r="B29" s="14"/>
      <c r="C29" s="29">
        <f t="shared" si="1"/>
        <v>0</v>
      </c>
      <c r="D29" s="14">
        <v>45.290858725761773</v>
      </c>
      <c r="E29" s="34"/>
      <c r="F29" s="31">
        <f t="shared" si="0"/>
        <v>0</v>
      </c>
    </row>
    <row r="30" spans="1:6" x14ac:dyDescent="0.25">
      <c r="A30" s="13">
        <v>1994</v>
      </c>
      <c r="B30" s="18"/>
      <c r="C30" s="29">
        <f t="shared" si="1"/>
        <v>0</v>
      </c>
      <c r="D30" s="14">
        <v>47.368421052631575</v>
      </c>
      <c r="E30" s="34"/>
      <c r="F30" s="31">
        <f t="shared" si="0"/>
        <v>0</v>
      </c>
    </row>
    <row r="31" spans="1:6" x14ac:dyDescent="0.25">
      <c r="A31" s="13">
        <v>1995</v>
      </c>
      <c r="B31" s="18"/>
      <c r="C31" s="29">
        <f t="shared" si="1"/>
        <v>0</v>
      </c>
      <c r="D31" s="14">
        <v>49.168975069252078</v>
      </c>
      <c r="E31" s="34"/>
      <c r="F31" s="31">
        <f t="shared" si="0"/>
        <v>0</v>
      </c>
    </row>
    <row r="32" spans="1:6" x14ac:dyDescent="0.25">
      <c r="A32" s="37">
        <v>1996</v>
      </c>
      <c r="B32" s="42"/>
      <c r="C32" s="30">
        <f t="shared" si="1"/>
        <v>0</v>
      </c>
      <c r="D32" s="41">
        <v>49.722991689750693</v>
      </c>
      <c r="E32" s="35"/>
      <c r="F32" s="36">
        <f t="shared" si="0"/>
        <v>0</v>
      </c>
    </row>
    <row r="33" spans="1:6" x14ac:dyDescent="0.25">
      <c r="A33" s="3">
        <v>1997</v>
      </c>
      <c r="B33" s="18">
        <v>10817156</v>
      </c>
      <c r="C33" s="31">
        <f t="shared" si="1"/>
        <v>10817156</v>
      </c>
      <c r="D33" s="10">
        <v>50.96952908587258</v>
      </c>
      <c r="E33" s="16">
        <f>D8</f>
        <v>12.742382271468145</v>
      </c>
      <c r="F33" s="31">
        <f>IF(E33="",C33*$D$51/D33,C33*$D$51/E33)</f>
        <v>84891159.043478251</v>
      </c>
    </row>
    <row r="34" spans="1:6" x14ac:dyDescent="0.25">
      <c r="A34" s="3">
        <v>1998</v>
      </c>
      <c r="B34" s="18"/>
      <c r="C34" s="31"/>
      <c r="D34" s="10">
        <v>52.21606648199446</v>
      </c>
      <c r="E34" s="16"/>
      <c r="F34" s="31">
        <f t="shared" ref="F34:F51" si="2">IF(E34="",C34*$D$51/D34,C34*$D$51/E34)</f>
        <v>0</v>
      </c>
    </row>
    <row r="35" spans="1:6" x14ac:dyDescent="0.25">
      <c r="A35" s="3">
        <v>1999</v>
      </c>
      <c r="B35" s="18">
        <v>10803897.560000001</v>
      </c>
      <c r="C35" s="31">
        <f>B35-B33</f>
        <v>-13258.439999999478</v>
      </c>
      <c r="D35" s="10">
        <v>52.493074792243767</v>
      </c>
      <c r="E35" s="16">
        <f>(D34+D35)/2</f>
        <v>52.35457063711911</v>
      </c>
      <c r="F35" s="31">
        <f t="shared" si="2"/>
        <v>-25324.321904760909</v>
      </c>
    </row>
    <row r="36" spans="1:6" x14ac:dyDescent="0.25">
      <c r="A36" s="3">
        <v>2000</v>
      </c>
      <c r="B36" s="18">
        <v>10784153.98</v>
      </c>
      <c r="C36" s="31">
        <f t="shared" ref="C36:C51" si="3">B36-B35</f>
        <v>-19743.580000000075</v>
      </c>
      <c r="D36" s="10">
        <v>54.847645429362878</v>
      </c>
      <c r="E36" s="16"/>
      <c r="F36" s="31">
        <f t="shared" si="2"/>
        <v>-35997.133232323373</v>
      </c>
    </row>
    <row r="37" spans="1:6" x14ac:dyDescent="0.25">
      <c r="A37" s="3">
        <v>2001</v>
      </c>
      <c r="B37" s="18">
        <v>10476172.430000002</v>
      </c>
      <c r="C37" s="31">
        <f t="shared" si="3"/>
        <v>-307981.54999999888</v>
      </c>
      <c r="D37" s="10">
        <v>56.50969529085873</v>
      </c>
      <c r="E37" s="16"/>
      <c r="F37" s="31">
        <f t="shared" si="2"/>
        <v>-545006.56642156665</v>
      </c>
    </row>
    <row r="38" spans="1:6" x14ac:dyDescent="0.25">
      <c r="A38" s="39">
        <v>2002</v>
      </c>
      <c r="B38" s="43">
        <v>12607967.265000001</v>
      </c>
      <c r="C38" s="33">
        <f t="shared" si="3"/>
        <v>2131794.834999999</v>
      </c>
      <c r="D38" s="40">
        <v>57.61772853185596</v>
      </c>
      <c r="E38" s="32"/>
      <c r="F38" s="33">
        <f t="shared" si="2"/>
        <v>3699893.920360575</v>
      </c>
    </row>
    <row r="39" spans="1:6" x14ac:dyDescent="0.25">
      <c r="A39" s="13">
        <v>2003</v>
      </c>
      <c r="B39" s="18">
        <v>12885220.789999999</v>
      </c>
      <c r="C39" s="31">
        <f t="shared" si="3"/>
        <v>277253.52499999851</v>
      </c>
      <c r="D39" s="14">
        <v>57.61772853185596</v>
      </c>
      <c r="E39" s="34"/>
      <c r="F39" s="31">
        <f t="shared" si="2"/>
        <v>481194.81983172812</v>
      </c>
    </row>
    <row r="40" spans="1:6" x14ac:dyDescent="0.25">
      <c r="A40" s="13">
        <v>2004</v>
      </c>
      <c r="B40" s="18">
        <v>13346679.135000002</v>
      </c>
      <c r="C40" s="31">
        <f t="shared" si="3"/>
        <v>461458.34500000253</v>
      </c>
      <c r="D40" s="14">
        <v>63.019390581717452</v>
      </c>
      <c r="E40" s="34"/>
      <c r="F40" s="31">
        <f t="shared" si="2"/>
        <v>732248.18701099302</v>
      </c>
    </row>
    <row r="41" spans="1:6" x14ac:dyDescent="0.25">
      <c r="A41" s="13">
        <v>2005</v>
      </c>
      <c r="B41" s="18">
        <v>13336790.939999999</v>
      </c>
      <c r="C41" s="31">
        <f t="shared" si="3"/>
        <v>-9888.1950000021607</v>
      </c>
      <c r="D41" s="14">
        <v>67.313019390581715</v>
      </c>
      <c r="E41" s="34"/>
      <c r="F41" s="31">
        <f t="shared" si="2"/>
        <v>-14689.869938274815</v>
      </c>
    </row>
    <row r="42" spans="1:6" x14ac:dyDescent="0.25">
      <c r="A42" s="37">
        <v>2006</v>
      </c>
      <c r="B42" s="42">
        <v>13861595.24</v>
      </c>
      <c r="C42" s="36">
        <f t="shared" si="3"/>
        <v>524804.30000000075</v>
      </c>
      <c r="D42" s="41">
        <v>72.4376731301939</v>
      </c>
      <c r="E42" s="35"/>
      <c r="F42" s="36">
        <f t="shared" si="2"/>
        <v>724490.83097514452</v>
      </c>
    </row>
    <row r="43" spans="1:6" x14ac:dyDescent="0.25">
      <c r="A43" s="3">
        <v>2007</v>
      </c>
      <c r="B43" s="18">
        <v>14876683.199999999</v>
      </c>
      <c r="C43" s="31">
        <f t="shared" si="3"/>
        <v>1015087.959999999</v>
      </c>
      <c r="D43" s="10">
        <v>78.1163434903047</v>
      </c>
      <c r="E43" s="16"/>
      <c r="F43" s="31">
        <f t="shared" si="2"/>
        <v>1299456.5729078003</v>
      </c>
    </row>
    <row r="44" spans="1:6" x14ac:dyDescent="0.25">
      <c r="A44" s="3">
        <v>2008</v>
      </c>
      <c r="B44" s="18">
        <v>15989061.239999998</v>
      </c>
      <c r="C44" s="31">
        <f t="shared" si="3"/>
        <v>1112378.0399999991</v>
      </c>
      <c r="D44" s="10">
        <v>87.119113573407205</v>
      </c>
      <c r="E44" s="16"/>
      <c r="F44" s="31">
        <f t="shared" si="2"/>
        <v>1276847.2891573915</v>
      </c>
    </row>
    <row r="45" spans="1:6" x14ac:dyDescent="0.25">
      <c r="A45" s="3">
        <v>2009</v>
      </c>
      <c r="B45" s="18">
        <v>17686600.125</v>
      </c>
      <c r="C45" s="31">
        <f t="shared" si="3"/>
        <v>1697538.8850000016</v>
      </c>
      <c r="D45" s="10">
        <v>84.48753462603878</v>
      </c>
      <c r="E45" s="16"/>
      <c r="F45" s="31">
        <f t="shared" si="2"/>
        <v>2009218.1556885268</v>
      </c>
    </row>
    <row r="46" spans="1:6" x14ac:dyDescent="0.25">
      <c r="A46" s="3">
        <v>2010</v>
      </c>
      <c r="B46" s="18">
        <v>17903869.374999996</v>
      </c>
      <c r="C46" s="31">
        <f t="shared" si="3"/>
        <v>217269.24999999627</v>
      </c>
      <c r="D46" s="10">
        <v>88.365650969529085</v>
      </c>
      <c r="E46" s="16"/>
      <c r="F46" s="31">
        <f t="shared" si="2"/>
        <v>245875.23275861648</v>
      </c>
    </row>
    <row r="47" spans="1:6" x14ac:dyDescent="0.25">
      <c r="A47" s="3">
        <v>2011</v>
      </c>
      <c r="B47" s="18">
        <v>19185639.830000002</v>
      </c>
      <c r="C47" s="31">
        <f t="shared" si="3"/>
        <v>1281770.4550000057</v>
      </c>
      <c r="D47" s="10">
        <v>92.659279778393355</v>
      </c>
      <c r="E47" s="16"/>
      <c r="F47" s="31">
        <f t="shared" si="2"/>
        <v>1383315.7974738476</v>
      </c>
    </row>
    <row r="48" spans="1:6" x14ac:dyDescent="0.25">
      <c r="A48" s="39">
        <v>2012</v>
      </c>
      <c r="B48" s="43">
        <v>21802486.414999999</v>
      </c>
      <c r="C48" s="33">
        <f t="shared" si="3"/>
        <v>2616846.5849999972</v>
      </c>
      <c r="D48" s="40">
        <v>94.45983379501385</v>
      </c>
      <c r="E48" s="32"/>
      <c r="F48" s="33">
        <f t="shared" si="2"/>
        <v>2770327.323123164</v>
      </c>
    </row>
    <row r="49" spans="1:6" x14ac:dyDescent="0.25">
      <c r="A49" s="13">
        <v>2013</v>
      </c>
      <c r="B49" s="18">
        <v>24784101.305</v>
      </c>
      <c r="C49" s="31">
        <f t="shared" si="3"/>
        <v>2981614.8900000006</v>
      </c>
      <c r="D49" s="14">
        <v>96.260387811634345</v>
      </c>
      <c r="E49" s="34"/>
      <c r="F49" s="31">
        <f t="shared" si="2"/>
        <v>3097447.4109064755</v>
      </c>
    </row>
    <row r="50" spans="1:6" x14ac:dyDescent="0.25">
      <c r="A50" s="13">
        <v>2014</v>
      </c>
      <c r="B50" s="18">
        <v>25366078.379999999</v>
      </c>
      <c r="C50" s="31">
        <f t="shared" si="3"/>
        <v>581977.07499999925</v>
      </c>
      <c r="D50" s="14">
        <v>98.61495844875347</v>
      </c>
      <c r="E50" s="34"/>
      <c r="F50" s="31">
        <f t="shared" si="2"/>
        <v>590150.91032303288</v>
      </c>
    </row>
    <row r="51" spans="1:6" x14ac:dyDescent="0.25">
      <c r="A51" s="37">
        <v>2015</v>
      </c>
      <c r="B51" s="42">
        <v>26625424.954999998</v>
      </c>
      <c r="C51" s="36">
        <f t="shared" si="3"/>
        <v>1259346.5749999993</v>
      </c>
      <c r="D51" s="41">
        <v>100</v>
      </c>
      <c r="E51" s="35"/>
      <c r="F51" s="36">
        <f t="shared" si="2"/>
        <v>1259346.5749999993</v>
      </c>
    </row>
    <row r="52" spans="1:6" x14ac:dyDescent="0.25">
      <c r="A52" s="1" t="s">
        <v>2</v>
      </c>
      <c r="B52" s="19">
        <f>B51</f>
        <v>26625424.954999998</v>
      </c>
      <c r="C52" s="1"/>
      <c r="D52" s="1"/>
      <c r="E52" s="1"/>
      <c r="F52" s="7">
        <f>SUM(F3:F51)</f>
        <v>103839954.17749862</v>
      </c>
    </row>
    <row r="53" spans="1:6" x14ac:dyDescent="0.25">
      <c r="A53" s="44" t="s">
        <v>14</v>
      </c>
      <c r="B53" s="18"/>
    </row>
    <row r="54" spans="1:6" x14ac:dyDescent="0.25">
      <c r="A54" s="45" t="s">
        <v>12</v>
      </c>
      <c r="B54" s="18"/>
    </row>
    <row r="55" spans="1:6" x14ac:dyDescent="0.25">
      <c r="A55" s="45" t="s">
        <v>23</v>
      </c>
      <c r="B55" s="18"/>
    </row>
    <row r="56" spans="1:6" x14ac:dyDescent="0.25">
      <c r="A56" s="45" t="s">
        <v>24</v>
      </c>
      <c r="B56" s="18"/>
    </row>
    <row r="57" spans="1:6" x14ac:dyDescent="0.25">
      <c r="A57" s="45" t="s">
        <v>18</v>
      </c>
      <c r="B57" s="18"/>
    </row>
    <row r="58" spans="1:6" x14ac:dyDescent="0.25">
      <c r="B58" s="18"/>
    </row>
  </sheetData>
  <pageMargins left="0.70866141732283505" right="0.70866141732283505" top="0.74803149606299202" bottom="0.74803149606299202" header="0.31496062992126" footer="0.31496062992126"/>
  <pageSetup scale="77" orientation="portrait" r:id="rId1"/>
  <headerFooter>
    <oddHeader>&amp;R&amp;"Franklin Gothic Book,Bold"&amp;10PUB-V-1 - ATTACHMENT 2
NLH Amended General Rate Application
Page 3 of  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zoomScale="110" zoomScaleNormal="110" workbookViewId="0">
      <selection activeCell="D10" sqref="D10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9" width="14.625" customWidth="1"/>
  </cols>
  <sheetData>
    <row r="1" spans="1:6" ht="18.75" x14ac:dyDescent="0.3">
      <c r="A1" s="23" t="s">
        <v>5</v>
      </c>
    </row>
    <row r="2" spans="1:6" ht="31.5" x14ac:dyDescent="0.25">
      <c r="A2" s="3" t="s">
        <v>0</v>
      </c>
      <c r="B2" s="4" t="s">
        <v>9</v>
      </c>
      <c r="C2" s="3" t="s">
        <v>1</v>
      </c>
      <c r="D2" s="4" t="s">
        <v>10</v>
      </c>
      <c r="E2" s="4" t="s">
        <v>7</v>
      </c>
      <c r="F2" s="4" t="s">
        <v>8</v>
      </c>
    </row>
    <row r="3" spans="1:6" x14ac:dyDescent="0.25">
      <c r="A3" s="13">
        <v>1967</v>
      </c>
      <c r="B3" s="18">
        <f>'Total Plant'!B3-'Trans Lines'!B3-'Subtotal Terminals'!B3</f>
        <v>0</v>
      </c>
      <c r="C3" s="11"/>
      <c r="D3" s="10">
        <v>9.6952908587257625</v>
      </c>
      <c r="E3" s="10"/>
      <c r="F3" s="11"/>
    </row>
    <row r="4" spans="1:6" x14ac:dyDescent="0.25">
      <c r="A4" s="13">
        <v>1968</v>
      </c>
      <c r="B4" s="18"/>
      <c r="C4" s="27">
        <f>B4-B3</f>
        <v>0</v>
      </c>
      <c r="D4" s="10">
        <v>9.97229916897507</v>
      </c>
      <c r="E4" s="16"/>
      <c r="F4" s="31">
        <f t="shared" ref="F4:F32" si="0">IF(E4="",C4*$D$51/D4,C4*$D$51/E4)</f>
        <v>0</v>
      </c>
    </row>
    <row r="5" spans="1:6" x14ac:dyDescent="0.25">
      <c r="A5" s="13">
        <v>1969</v>
      </c>
      <c r="B5" s="18"/>
      <c r="C5" s="27">
        <f t="shared" ref="C5:C51" si="1">B5-B4</f>
        <v>0</v>
      </c>
      <c r="D5" s="10">
        <v>10.526315789473683</v>
      </c>
      <c r="E5" s="16"/>
      <c r="F5" s="31">
        <f t="shared" si="0"/>
        <v>0</v>
      </c>
    </row>
    <row r="6" spans="1:6" x14ac:dyDescent="0.25">
      <c r="A6" s="13">
        <v>1970</v>
      </c>
      <c r="B6" s="18"/>
      <c r="C6" s="27">
        <f t="shared" si="1"/>
        <v>0</v>
      </c>
      <c r="D6" s="10">
        <v>11.357340720221606</v>
      </c>
      <c r="E6" s="16"/>
      <c r="F6" s="31">
        <f t="shared" si="0"/>
        <v>0</v>
      </c>
    </row>
    <row r="7" spans="1:6" x14ac:dyDescent="0.25">
      <c r="A7" s="13">
        <v>1971</v>
      </c>
      <c r="B7" s="18"/>
      <c r="C7" s="27">
        <f t="shared" si="1"/>
        <v>0</v>
      </c>
      <c r="D7" s="10">
        <v>12.18836565096953</v>
      </c>
      <c r="E7" s="16"/>
      <c r="F7" s="31">
        <f t="shared" si="0"/>
        <v>0</v>
      </c>
    </row>
    <row r="8" spans="1:6" x14ac:dyDescent="0.25">
      <c r="A8" s="39">
        <v>1972</v>
      </c>
      <c r="B8" s="43"/>
      <c r="C8" s="28">
        <f t="shared" si="1"/>
        <v>0</v>
      </c>
      <c r="D8" s="40">
        <v>12.742382271468145</v>
      </c>
      <c r="E8" s="32"/>
      <c r="F8" s="33">
        <f t="shared" si="0"/>
        <v>0</v>
      </c>
    </row>
    <row r="9" spans="1:6" x14ac:dyDescent="0.25">
      <c r="A9" s="13">
        <v>1973</v>
      </c>
      <c r="B9" s="18"/>
      <c r="C9" s="29">
        <f t="shared" si="1"/>
        <v>0</v>
      </c>
      <c r="D9" s="14">
        <v>13.850415512465375</v>
      </c>
      <c r="E9" s="34"/>
      <c r="F9" s="31">
        <f t="shared" si="0"/>
        <v>0</v>
      </c>
    </row>
    <row r="10" spans="1:6" x14ac:dyDescent="0.25">
      <c r="A10" s="13">
        <v>1974</v>
      </c>
      <c r="B10" s="18"/>
      <c r="C10" s="29">
        <f t="shared" si="1"/>
        <v>0</v>
      </c>
      <c r="D10" s="14">
        <v>16.897506925207757</v>
      </c>
      <c r="E10" s="34"/>
      <c r="F10" s="31">
        <f t="shared" si="0"/>
        <v>0</v>
      </c>
    </row>
    <row r="11" spans="1:6" x14ac:dyDescent="0.25">
      <c r="A11" s="13">
        <v>1975</v>
      </c>
      <c r="B11" s="18"/>
      <c r="C11" s="29">
        <f t="shared" si="1"/>
        <v>0</v>
      </c>
      <c r="D11" s="14">
        <v>19.390581717451525</v>
      </c>
      <c r="E11" s="34"/>
      <c r="F11" s="31">
        <f t="shared" si="0"/>
        <v>0</v>
      </c>
    </row>
    <row r="12" spans="1:6" x14ac:dyDescent="0.25">
      <c r="A12" s="37">
        <v>1976</v>
      </c>
      <c r="B12" s="42"/>
      <c r="C12" s="30">
        <f t="shared" si="1"/>
        <v>0</v>
      </c>
      <c r="D12" s="41">
        <v>20.360110803324101</v>
      </c>
      <c r="E12" s="35"/>
      <c r="F12" s="36">
        <f t="shared" si="0"/>
        <v>0</v>
      </c>
    </row>
    <row r="13" spans="1:6" x14ac:dyDescent="0.25">
      <c r="A13" s="13">
        <v>1977</v>
      </c>
      <c r="B13" s="18"/>
      <c r="C13" s="27">
        <f t="shared" si="1"/>
        <v>0</v>
      </c>
      <c r="D13" s="10">
        <v>21.606648199445981</v>
      </c>
      <c r="E13" s="16"/>
      <c r="F13" s="31">
        <f t="shared" si="0"/>
        <v>0</v>
      </c>
    </row>
    <row r="14" spans="1:6" x14ac:dyDescent="0.25">
      <c r="A14" s="13">
        <v>1978</v>
      </c>
      <c r="B14" s="18"/>
      <c r="C14" s="27">
        <f t="shared" si="1"/>
        <v>0</v>
      </c>
      <c r="D14" s="10">
        <v>22.299168975069254</v>
      </c>
      <c r="E14" s="16"/>
      <c r="F14" s="31">
        <f t="shared" si="0"/>
        <v>0</v>
      </c>
    </row>
    <row r="15" spans="1:6" x14ac:dyDescent="0.25">
      <c r="A15" s="13">
        <v>1979</v>
      </c>
      <c r="B15" s="18"/>
      <c r="C15" s="27">
        <f t="shared" si="1"/>
        <v>0</v>
      </c>
      <c r="D15" s="10">
        <v>24.238227146814403</v>
      </c>
      <c r="E15" s="16"/>
      <c r="F15" s="31">
        <f t="shared" si="0"/>
        <v>0</v>
      </c>
    </row>
    <row r="16" spans="1:6" x14ac:dyDescent="0.25">
      <c r="A16" s="13">
        <v>1980</v>
      </c>
      <c r="B16" s="18"/>
      <c r="C16" s="27">
        <f t="shared" si="1"/>
        <v>0</v>
      </c>
      <c r="D16" s="10">
        <v>26.869806094182824</v>
      </c>
      <c r="E16" s="16"/>
      <c r="F16" s="31">
        <f t="shared" si="0"/>
        <v>0</v>
      </c>
    </row>
    <row r="17" spans="1:6" x14ac:dyDescent="0.25">
      <c r="A17" s="13">
        <v>1981</v>
      </c>
      <c r="B17" s="18"/>
      <c r="C17" s="27">
        <f t="shared" si="1"/>
        <v>0</v>
      </c>
      <c r="D17" s="10">
        <v>28.947368421052634</v>
      </c>
      <c r="E17" s="16"/>
      <c r="F17" s="31">
        <f t="shared" si="0"/>
        <v>0</v>
      </c>
    </row>
    <row r="18" spans="1:6" x14ac:dyDescent="0.25">
      <c r="A18" s="39">
        <v>1982</v>
      </c>
      <c r="B18" s="43"/>
      <c r="C18" s="28">
        <f t="shared" si="1"/>
        <v>0</v>
      </c>
      <c r="D18" s="40">
        <v>30.609418282548479</v>
      </c>
      <c r="E18" s="32"/>
      <c r="F18" s="33">
        <f t="shared" si="0"/>
        <v>0</v>
      </c>
    </row>
    <row r="19" spans="1:6" x14ac:dyDescent="0.25">
      <c r="A19" s="13">
        <v>1983</v>
      </c>
      <c r="B19" s="18"/>
      <c r="C19" s="29">
        <f t="shared" si="1"/>
        <v>0</v>
      </c>
      <c r="D19" s="14">
        <v>31.578947368421051</v>
      </c>
      <c r="E19" s="34"/>
      <c r="F19" s="31">
        <f t="shared" si="0"/>
        <v>0</v>
      </c>
    </row>
    <row r="20" spans="1:6" x14ac:dyDescent="0.25">
      <c r="A20" s="13">
        <v>1984</v>
      </c>
      <c r="B20" s="18"/>
      <c r="C20" s="29">
        <f t="shared" si="1"/>
        <v>0</v>
      </c>
      <c r="D20" s="14">
        <v>32.409972299168977</v>
      </c>
      <c r="E20" s="34"/>
      <c r="F20" s="31">
        <f t="shared" si="0"/>
        <v>0</v>
      </c>
    </row>
    <row r="21" spans="1:6" x14ac:dyDescent="0.25">
      <c r="A21" s="13">
        <v>1985</v>
      </c>
      <c r="B21" s="18"/>
      <c r="C21" s="29">
        <f t="shared" si="1"/>
        <v>0</v>
      </c>
      <c r="D21" s="14">
        <v>33.2409972299169</v>
      </c>
      <c r="E21" s="34"/>
      <c r="F21" s="31">
        <f t="shared" si="0"/>
        <v>0</v>
      </c>
    </row>
    <row r="22" spans="1:6" x14ac:dyDescent="0.25">
      <c r="A22" s="37">
        <v>1986</v>
      </c>
      <c r="B22" s="42"/>
      <c r="C22" s="30">
        <f t="shared" si="1"/>
        <v>0</v>
      </c>
      <c r="D22" s="41">
        <v>33.933518005540165</v>
      </c>
      <c r="E22" s="35"/>
      <c r="F22" s="36">
        <f t="shared" si="0"/>
        <v>0</v>
      </c>
    </row>
    <row r="23" spans="1:6" x14ac:dyDescent="0.25">
      <c r="A23" s="13">
        <v>1987</v>
      </c>
      <c r="B23" s="18"/>
      <c r="C23" s="27">
        <f t="shared" si="1"/>
        <v>0</v>
      </c>
      <c r="D23" s="10">
        <v>34.34903047091413</v>
      </c>
      <c r="E23" s="16"/>
      <c r="F23" s="31">
        <f t="shared" si="0"/>
        <v>0</v>
      </c>
    </row>
    <row r="24" spans="1:6" x14ac:dyDescent="0.25">
      <c r="A24" s="13">
        <v>1988</v>
      </c>
      <c r="B24" s="18"/>
      <c r="C24" s="27">
        <f t="shared" si="1"/>
        <v>0</v>
      </c>
      <c r="D24" s="10">
        <v>37.534626038781163</v>
      </c>
      <c r="E24" s="16"/>
      <c r="F24" s="31">
        <f t="shared" si="0"/>
        <v>0</v>
      </c>
    </row>
    <row r="25" spans="1:6" x14ac:dyDescent="0.25">
      <c r="A25" s="13">
        <v>1989</v>
      </c>
      <c r="B25" s="18"/>
      <c r="C25" s="27">
        <f t="shared" si="1"/>
        <v>0</v>
      </c>
      <c r="D25" s="10">
        <v>39.612188365650965</v>
      </c>
      <c r="E25" s="16"/>
      <c r="F25" s="31">
        <f t="shared" si="0"/>
        <v>0</v>
      </c>
    </row>
    <row r="26" spans="1:6" x14ac:dyDescent="0.25">
      <c r="A26" s="13">
        <v>1990</v>
      </c>
      <c r="B26" s="18"/>
      <c r="C26" s="27">
        <f t="shared" si="1"/>
        <v>0</v>
      </c>
      <c r="D26" s="10">
        <v>41.689750692520775</v>
      </c>
      <c r="E26" s="16"/>
      <c r="F26" s="31">
        <f t="shared" si="0"/>
        <v>0</v>
      </c>
    </row>
    <row r="27" spans="1:6" x14ac:dyDescent="0.25">
      <c r="A27" s="13">
        <v>1991</v>
      </c>
      <c r="B27" s="18"/>
      <c r="C27" s="27">
        <f t="shared" si="1"/>
        <v>0</v>
      </c>
      <c r="D27" s="10">
        <v>43.074792243767313</v>
      </c>
      <c r="E27" s="16"/>
      <c r="F27" s="31">
        <f t="shared" si="0"/>
        <v>0</v>
      </c>
    </row>
    <row r="28" spans="1:6" x14ac:dyDescent="0.25">
      <c r="A28" s="39">
        <v>1992</v>
      </c>
      <c r="B28" s="43"/>
      <c r="C28" s="28">
        <f t="shared" si="1"/>
        <v>0</v>
      </c>
      <c r="D28" s="40">
        <v>43.767313019390578</v>
      </c>
      <c r="E28" s="32"/>
      <c r="F28" s="33">
        <f t="shared" si="0"/>
        <v>0</v>
      </c>
    </row>
    <row r="29" spans="1:6" x14ac:dyDescent="0.25">
      <c r="A29" s="13">
        <v>1993</v>
      </c>
      <c r="B29" s="18"/>
      <c r="C29" s="29">
        <f t="shared" si="1"/>
        <v>0</v>
      </c>
      <c r="D29" s="14">
        <v>45.290858725761773</v>
      </c>
      <c r="E29" s="34"/>
      <c r="F29" s="31">
        <f t="shared" si="0"/>
        <v>0</v>
      </c>
    </row>
    <row r="30" spans="1:6" x14ac:dyDescent="0.25">
      <c r="A30" s="13">
        <v>1994</v>
      </c>
      <c r="B30" s="18"/>
      <c r="C30" s="29">
        <f t="shared" si="1"/>
        <v>0</v>
      </c>
      <c r="D30" s="14">
        <v>47.368421052631575</v>
      </c>
      <c r="E30" s="34"/>
      <c r="F30" s="31">
        <f t="shared" si="0"/>
        <v>0</v>
      </c>
    </row>
    <row r="31" spans="1:6" x14ac:dyDescent="0.25">
      <c r="A31" s="13">
        <v>1995</v>
      </c>
      <c r="B31" s="18"/>
      <c r="C31" s="29">
        <f t="shared" si="1"/>
        <v>0</v>
      </c>
      <c r="D31" s="14">
        <v>49.168975069252078</v>
      </c>
      <c r="E31" s="34"/>
      <c r="F31" s="31">
        <f t="shared" si="0"/>
        <v>0</v>
      </c>
    </row>
    <row r="32" spans="1:6" x14ac:dyDescent="0.25">
      <c r="A32" s="37">
        <v>1996</v>
      </c>
      <c r="B32" s="42"/>
      <c r="C32" s="30">
        <f t="shared" si="1"/>
        <v>0</v>
      </c>
      <c r="D32" s="41">
        <v>49.722991689750693</v>
      </c>
      <c r="E32" s="35"/>
      <c r="F32" s="36">
        <f t="shared" si="0"/>
        <v>0</v>
      </c>
    </row>
    <row r="33" spans="1:6" x14ac:dyDescent="0.25">
      <c r="A33" s="3">
        <v>1997</v>
      </c>
      <c r="B33" s="21"/>
      <c r="C33" s="27">
        <f t="shared" si="1"/>
        <v>0</v>
      </c>
      <c r="D33" s="10">
        <v>50.96952908587258</v>
      </c>
      <c r="E33" s="16"/>
      <c r="F33" s="31">
        <f>IF(E33="",C33*$D$51/D33,C33*$D$51/E33)</f>
        <v>0</v>
      </c>
    </row>
    <row r="34" spans="1:6" x14ac:dyDescent="0.25">
      <c r="A34" s="3">
        <v>1998</v>
      </c>
      <c r="B34" s="21"/>
      <c r="C34" s="27">
        <f t="shared" si="1"/>
        <v>0</v>
      </c>
      <c r="D34" s="10">
        <v>52.21606648199446</v>
      </c>
      <c r="E34" s="16"/>
      <c r="F34" s="31">
        <f t="shared" ref="F34:F51" si="2">IF(E34="",C34*$D$51/D34,C34*$D$51/E34)</f>
        <v>0</v>
      </c>
    </row>
    <row r="35" spans="1:6" x14ac:dyDescent="0.25">
      <c r="A35" s="3">
        <v>1999</v>
      </c>
      <c r="B35" s="21"/>
      <c r="C35" s="27">
        <f t="shared" si="1"/>
        <v>0</v>
      </c>
      <c r="D35" s="10">
        <v>52.493074792243767</v>
      </c>
      <c r="E35" s="16"/>
      <c r="F35" s="31">
        <f t="shared" si="2"/>
        <v>0</v>
      </c>
    </row>
    <row r="36" spans="1:6" x14ac:dyDescent="0.25">
      <c r="A36" s="3">
        <v>2000</v>
      </c>
      <c r="B36" s="21"/>
      <c r="C36" s="27">
        <f t="shared" si="1"/>
        <v>0</v>
      </c>
      <c r="D36" s="10">
        <v>54.847645429362878</v>
      </c>
      <c r="E36" s="16"/>
      <c r="F36" s="31">
        <f t="shared" si="2"/>
        <v>0</v>
      </c>
    </row>
    <row r="37" spans="1:6" x14ac:dyDescent="0.25">
      <c r="A37" s="3">
        <v>2001</v>
      </c>
      <c r="B37" s="21"/>
      <c r="C37" s="27">
        <f t="shared" si="1"/>
        <v>0</v>
      </c>
      <c r="D37" s="10">
        <v>56.50969529085873</v>
      </c>
      <c r="E37" s="16"/>
      <c r="F37" s="31">
        <f t="shared" si="2"/>
        <v>0</v>
      </c>
    </row>
    <row r="38" spans="1:6" x14ac:dyDescent="0.25">
      <c r="A38" s="39">
        <v>2002</v>
      </c>
      <c r="B38" s="46">
        <f>'Total Plant'!B38-'Trans Lines'!B38-'Subtotal Terminals'!B38</f>
        <v>1690688.3599999994</v>
      </c>
      <c r="C38" s="33">
        <f t="shared" si="1"/>
        <v>1690688.3599999994</v>
      </c>
      <c r="D38" s="40">
        <v>57.61772853185596</v>
      </c>
      <c r="E38" s="32">
        <f>D8</f>
        <v>12.742382271468145</v>
      </c>
      <c r="F38" s="33">
        <f t="shared" si="2"/>
        <v>13268228.216521734</v>
      </c>
    </row>
    <row r="39" spans="1:6" x14ac:dyDescent="0.25">
      <c r="A39" s="13">
        <v>2003</v>
      </c>
      <c r="B39" s="21"/>
      <c r="C39" s="31"/>
      <c r="D39" s="14">
        <v>57.61772853185596</v>
      </c>
      <c r="E39" s="34"/>
      <c r="F39" s="31">
        <f t="shared" si="2"/>
        <v>0</v>
      </c>
    </row>
    <row r="40" spans="1:6" x14ac:dyDescent="0.25">
      <c r="A40" s="13">
        <v>2004</v>
      </c>
      <c r="B40" s="21">
        <f>'Total Plant'!B40-'Trans Lines'!B40-'Subtotal Terminals'!B40</f>
        <v>2273455.5099999942</v>
      </c>
      <c r="C40" s="31">
        <f>B40-B38</f>
        <v>582767.14999999478</v>
      </c>
      <c r="D40" s="14">
        <v>63.019390581717452</v>
      </c>
      <c r="E40" s="47">
        <f>SUM(D39:D40)/2</f>
        <v>60.31855955678671</v>
      </c>
      <c r="F40" s="31">
        <f t="shared" si="2"/>
        <v>966148.98346727027</v>
      </c>
    </row>
    <row r="41" spans="1:6" x14ac:dyDescent="0.25">
      <c r="A41" s="13">
        <v>2005</v>
      </c>
      <c r="B41" s="21"/>
      <c r="C41" s="31"/>
      <c r="D41" s="14">
        <v>67.313019390581715</v>
      </c>
      <c r="E41" s="34"/>
      <c r="F41" s="31">
        <f t="shared" si="2"/>
        <v>0</v>
      </c>
    </row>
    <row r="42" spans="1:6" x14ac:dyDescent="0.25">
      <c r="A42" s="37">
        <v>2006</v>
      </c>
      <c r="B42" s="38"/>
      <c r="C42" s="36"/>
      <c r="D42" s="41">
        <v>72.4376731301939</v>
      </c>
      <c r="E42" s="35"/>
      <c r="F42" s="36">
        <f t="shared" si="2"/>
        <v>0</v>
      </c>
    </row>
    <row r="43" spans="1:6" x14ac:dyDescent="0.25">
      <c r="A43" s="3">
        <v>2007</v>
      </c>
      <c r="B43" s="21">
        <f>'Total Plant'!B43-'Trans Lines'!B43-'Subtotal Terminals'!B43</f>
        <v>2924714.7749999985</v>
      </c>
      <c r="C43" s="31">
        <f>B43-B40</f>
        <v>651259.26500000432</v>
      </c>
      <c r="D43" s="10">
        <v>78.1163434903047</v>
      </c>
      <c r="E43" s="47">
        <f>SUM(D41:D43)/3</f>
        <v>72.622345337026772</v>
      </c>
      <c r="F43" s="31">
        <f t="shared" si="2"/>
        <v>896775.31340750761</v>
      </c>
    </row>
    <row r="44" spans="1:6" x14ac:dyDescent="0.25">
      <c r="A44" s="3">
        <v>2008</v>
      </c>
      <c r="B44" s="21">
        <f>'Total Plant'!B44-'Trans Lines'!B44-'Subtotal Terminals'!B44</f>
        <v>2973268.9899999984</v>
      </c>
      <c r="C44" s="31">
        <f t="shared" si="1"/>
        <v>48554.214999999851</v>
      </c>
      <c r="D44" s="10">
        <v>87.119113573407205</v>
      </c>
      <c r="E44" s="16"/>
      <c r="F44" s="31">
        <f t="shared" si="2"/>
        <v>55733.137090619857</v>
      </c>
    </row>
    <row r="45" spans="1:6" x14ac:dyDescent="0.25">
      <c r="A45" s="3">
        <v>2009</v>
      </c>
      <c r="B45" s="21">
        <f>'Total Plant'!B45-'Trans Lines'!B45-'Subtotal Terminals'!B45</f>
        <v>2982773.3799999952</v>
      </c>
      <c r="C45" s="31">
        <f t="shared" si="1"/>
        <v>9504.3899999968708</v>
      </c>
      <c r="D45" s="10">
        <v>84.48753462603878</v>
      </c>
      <c r="E45" s="16"/>
      <c r="F45" s="31">
        <f t="shared" si="2"/>
        <v>11249.458327865148</v>
      </c>
    </row>
    <row r="46" spans="1:6" x14ac:dyDescent="0.25">
      <c r="A46" s="3">
        <v>2010</v>
      </c>
      <c r="B46" s="21">
        <f>'Total Plant'!B46-'Trans Lines'!B46-'Subtotal Terminals'!B46</f>
        <v>3501491.4800000042</v>
      </c>
      <c r="C46" s="31">
        <f t="shared" si="1"/>
        <v>518718.10000000894</v>
      </c>
      <c r="D46" s="10">
        <v>88.365650969529085</v>
      </c>
      <c r="E46" s="16"/>
      <c r="F46" s="31">
        <f t="shared" si="2"/>
        <v>587013.27304076252</v>
      </c>
    </row>
    <row r="47" spans="1:6" x14ac:dyDescent="0.25">
      <c r="A47" s="3">
        <v>2011</v>
      </c>
      <c r="B47" s="21">
        <f>'Total Plant'!B47-'Trans Lines'!B47-'Subtotal Terminals'!B47</f>
        <v>3355652.3899999969</v>
      </c>
      <c r="C47" s="31">
        <f t="shared" si="1"/>
        <v>-145839.0900000073</v>
      </c>
      <c r="D47" s="10">
        <v>92.659279778393355</v>
      </c>
      <c r="E47" s="16"/>
      <c r="F47" s="31">
        <f t="shared" si="2"/>
        <v>-157392.85946189129</v>
      </c>
    </row>
    <row r="48" spans="1:6" x14ac:dyDescent="0.25">
      <c r="A48" s="39">
        <v>2012</v>
      </c>
      <c r="B48" s="46">
        <f>'Total Plant'!B48-'Trans Lines'!B48-'Subtotal Terminals'!B48</f>
        <v>4014515.4450000003</v>
      </c>
      <c r="C48" s="33">
        <f t="shared" si="1"/>
        <v>658863.05500000343</v>
      </c>
      <c r="D48" s="40">
        <v>94.45983379501385</v>
      </c>
      <c r="E48" s="32"/>
      <c r="F48" s="33">
        <f t="shared" si="2"/>
        <v>697506.04942815611</v>
      </c>
    </row>
    <row r="49" spans="1:6" x14ac:dyDescent="0.25">
      <c r="A49" s="13">
        <v>2013</v>
      </c>
      <c r="B49" s="21">
        <f>'Total Plant'!B49-'Trans Lines'!B49-'Subtotal Terminals'!B49</f>
        <v>4935771.8849999979</v>
      </c>
      <c r="C49" s="31">
        <f t="shared" si="1"/>
        <v>921256.43999999762</v>
      </c>
      <c r="D49" s="14">
        <v>96.260387811634345</v>
      </c>
      <c r="E49" s="34"/>
      <c r="F49" s="31">
        <f t="shared" si="2"/>
        <v>957046.2585323716</v>
      </c>
    </row>
    <row r="50" spans="1:6" x14ac:dyDescent="0.25">
      <c r="A50" s="13">
        <v>2014</v>
      </c>
      <c r="B50" s="21">
        <f>'Total Plant'!B50-'Trans Lines'!B50-'Subtotal Terminals'!B50</f>
        <v>6004827.4600000046</v>
      </c>
      <c r="C50" s="31">
        <f t="shared" si="1"/>
        <v>1069055.5750000067</v>
      </c>
      <c r="D50" s="14">
        <v>98.61495844875347</v>
      </c>
      <c r="E50" s="34"/>
      <c r="F50" s="31">
        <f t="shared" si="2"/>
        <v>1084070.4004915797</v>
      </c>
    </row>
    <row r="51" spans="1:6" x14ac:dyDescent="0.25">
      <c r="A51" s="37">
        <v>2015</v>
      </c>
      <c r="B51" s="38">
        <f>'Total Plant'!B51-'Trans Lines'!B51-'Subtotal Terminals'!B51</f>
        <v>3969485.875</v>
      </c>
      <c r="C51" s="36">
        <f t="shared" si="1"/>
        <v>-2035341.5850000046</v>
      </c>
      <c r="D51" s="41">
        <v>100</v>
      </c>
      <c r="E51" s="35"/>
      <c r="F51" s="36">
        <f t="shared" si="2"/>
        <v>-2035341.5850000049</v>
      </c>
    </row>
    <row r="52" spans="1:6" x14ac:dyDescent="0.25">
      <c r="A52" s="1" t="s">
        <v>2</v>
      </c>
      <c r="B52" s="22">
        <f>B51</f>
        <v>3969485.875</v>
      </c>
      <c r="C52" s="1"/>
      <c r="D52" s="1"/>
      <c r="E52" s="1"/>
      <c r="F52" s="7">
        <f>SUM(F3:F51)</f>
        <v>16331036.645845972</v>
      </c>
    </row>
    <row r="53" spans="1:6" x14ac:dyDescent="0.25">
      <c r="A53" s="44" t="s">
        <v>13</v>
      </c>
      <c r="B53" s="18"/>
    </row>
    <row r="54" spans="1:6" x14ac:dyDescent="0.25">
      <c r="A54" s="45" t="s">
        <v>12</v>
      </c>
      <c r="B54" s="18"/>
    </row>
    <row r="55" spans="1:6" x14ac:dyDescent="0.25">
      <c r="A55" s="45" t="s">
        <v>23</v>
      </c>
      <c r="B55" s="18"/>
    </row>
    <row r="56" spans="1:6" x14ac:dyDescent="0.25">
      <c r="A56" s="45" t="s">
        <v>24</v>
      </c>
      <c r="B56" s="18"/>
    </row>
    <row r="57" spans="1:6" x14ac:dyDescent="0.25">
      <c r="A57" s="45" t="s">
        <v>18</v>
      </c>
      <c r="B57" s="44"/>
    </row>
    <row r="58" spans="1:6" x14ac:dyDescent="0.25">
      <c r="B58" s="18"/>
    </row>
    <row r="59" spans="1:6" x14ac:dyDescent="0.25">
      <c r="B59" s="18"/>
    </row>
    <row r="60" spans="1:6" x14ac:dyDescent="0.25">
      <c r="B60" s="18"/>
    </row>
    <row r="61" spans="1:6" x14ac:dyDescent="0.25">
      <c r="B61" s="18"/>
    </row>
    <row r="62" spans="1:6" x14ac:dyDescent="0.25">
      <c r="B62" s="18"/>
    </row>
    <row r="63" spans="1:6" x14ac:dyDescent="0.25">
      <c r="B63" s="18"/>
    </row>
    <row r="64" spans="1:6" x14ac:dyDescent="0.25">
      <c r="B64" s="18"/>
    </row>
    <row r="65" spans="2:2" x14ac:dyDescent="0.25">
      <c r="B65" s="18"/>
    </row>
    <row r="66" spans="2:2" x14ac:dyDescent="0.25">
      <c r="B66" s="18"/>
    </row>
    <row r="67" spans="2:2" x14ac:dyDescent="0.25">
      <c r="B67" s="18"/>
    </row>
    <row r="68" spans="2:2" x14ac:dyDescent="0.25">
      <c r="B68" s="18"/>
    </row>
    <row r="69" spans="2:2" x14ac:dyDescent="0.25">
      <c r="B69" s="18"/>
    </row>
    <row r="70" spans="2:2" x14ac:dyDescent="0.25">
      <c r="B70" s="18"/>
    </row>
    <row r="71" spans="2:2" x14ac:dyDescent="0.25">
      <c r="B71" s="18"/>
    </row>
  </sheetData>
  <pageMargins left="0.70866141732283505" right="0.70866141732283505" top="0.74803149606299202" bottom="0.74803149606299202" header="0.31496062992126" footer="0.31496062992126"/>
  <pageSetup scale="77" orientation="portrait" r:id="rId1"/>
  <headerFooter>
    <oddHeader>&amp;R&amp;"Franklin Gothic Book,Bold"&amp;10PUB-V-1 - ATTACHMENT 2
NLH Amended General Rate Application
Page 4 of  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zoomScale="110" zoomScaleNormal="110" workbookViewId="0">
      <selection activeCell="B13" sqref="B13"/>
    </sheetView>
  </sheetViews>
  <sheetFormatPr defaultRowHeight="15.75" x14ac:dyDescent="0.25"/>
  <cols>
    <col min="1" max="1" width="14.875" customWidth="1"/>
    <col min="2" max="2" width="20.625" customWidth="1"/>
    <col min="3" max="3" width="12.625" customWidth="1"/>
    <col min="4" max="4" width="10.625" customWidth="1"/>
    <col min="5" max="5" width="14.625" customWidth="1"/>
    <col min="6" max="6" width="12.625" customWidth="1"/>
    <col min="7" max="11" width="14.625" customWidth="1"/>
  </cols>
  <sheetData>
    <row r="1" spans="1:7" ht="18.75" x14ac:dyDescent="0.3">
      <c r="A1" s="23" t="s">
        <v>6</v>
      </c>
    </row>
    <row r="2" spans="1:7" x14ac:dyDescent="0.25">
      <c r="A2" s="3" t="s">
        <v>0</v>
      </c>
      <c r="B2" s="18" t="s">
        <v>11</v>
      </c>
      <c r="C2" s="3"/>
      <c r="D2" s="4"/>
      <c r="E2" s="4"/>
      <c r="F2" s="3"/>
      <c r="G2" s="12"/>
    </row>
    <row r="3" spans="1:7" x14ac:dyDescent="0.25">
      <c r="A3" s="13">
        <v>1967</v>
      </c>
      <c r="B3" s="15">
        <v>0</v>
      </c>
      <c r="C3" s="11"/>
      <c r="D3" s="10"/>
      <c r="E3" s="10"/>
      <c r="F3" s="11"/>
      <c r="G3" s="3"/>
    </row>
    <row r="4" spans="1:7" x14ac:dyDescent="0.25">
      <c r="A4" s="13">
        <v>1968</v>
      </c>
      <c r="B4" s="14"/>
      <c r="C4" s="11"/>
      <c r="D4" s="10"/>
      <c r="E4" s="10"/>
      <c r="F4" s="11"/>
      <c r="G4" s="3"/>
    </row>
    <row r="5" spans="1:7" x14ac:dyDescent="0.25">
      <c r="A5" s="13">
        <v>1969</v>
      </c>
      <c r="B5" s="14"/>
      <c r="C5" s="11"/>
      <c r="D5" s="10"/>
      <c r="E5" s="10"/>
      <c r="F5" s="11"/>
      <c r="G5" s="3"/>
    </row>
    <row r="6" spans="1:7" x14ac:dyDescent="0.25">
      <c r="A6" s="13">
        <v>1970</v>
      </c>
      <c r="B6" s="14"/>
      <c r="C6" s="11"/>
      <c r="D6" s="10"/>
      <c r="E6" s="10"/>
      <c r="F6" s="11"/>
      <c r="G6" s="3"/>
    </row>
    <row r="7" spans="1:7" x14ac:dyDescent="0.25">
      <c r="A7" s="13">
        <v>1971</v>
      </c>
      <c r="B7" s="14"/>
      <c r="C7" s="11"/>
      <c r="D7" s="10"/>
      <c r="E7" s="10"/>
      <c r="F7" s="11"/>
      <c r="G7" s="3"/>
    </row>
    <row r="8" spans="1:7" x14ac:dyDescent="0.25">
      <c r="A8" s="13">
        <v>1972</v>
      </c>
      <c r="B8" s="14"/>
      <c r="C8" s="11"/>
      <c r="D8" s="10"/>
      <c r="E8" s="10"/>
      <c r="F8" s="11"/>
      <c r="G8" s="3"/>
    </row>
    <row r="9" spans="1:7" x14ac:dyDescent="0.25">
      <c r="A9" s="13">
        <v>1973</v>
      </c>
      <c r="B9" s="14"/>
      <c r="C9" s="11"/>
      <c r="D9" s="10"/>
      <c r="E9" s="10"/>
      <c r="F9" s="11"/>
      <c r="G9" s="3"/>
    </row>
    <row r="10" spans="1:7" x14ac:dyDescent="0.25">
      <c r="A10" s="13">
        <v>1974</v>
      </c>
      <c r="B10" s="14"/>
      <c r="C10" s="11"/>
      <c r="D10" s="10"/>
      <c r="E10" s="10"/>
      <c r="F10" s="11"/>
      <c r="G10" s="3"/>
    </row>
    <row r="11" spans="1:7" x14ac:dyDescent="0.25">
      <c r="A11" s="13">
        <v>1975</v>
      </c>
      <c r="B11" s="14"/>
      <c r="C11" s="11"/>
      <c r="D11" s="10"/>
      <c r="E11" s="10"/>
      <c r="F11" s="11"/>
      <c r="G11" s="3"/>
    </row>
    <row r="12" spans="1:7" x14ac:dyDescent="0.25">
      <c r="A12" s="13">
        <v>1976</v>
      </c>
      <c r="B12" s="14"/>
      <c r="C12" s="11"/>
      <c r="D12" s="10"/>
      <c r="E12" s="10"/>
      <c r="F12" s="11"/>
      <c r="G12" s="3"/>
    </row>
    <row r="13" spans="1:7" x14ac:dyDescent="0.25">
      <c r="A13" s="13">
        <v>1977</v>
      </c>
      <c r="B13" s="14"/>
      <c r="C13" s="11"/>
      <c r="D13" s="10"/>
      <c r="E13" s="10"/>
      <c r="F13" s="11"/>
      <c r="G13" s="3"/>
    </row>
    <row r="14" spans="1:7" x14ac:dyDescent="0.25">
      <c r="A14" s="13">
        <v>1978</v>
      </c>
      <c r="B14" s="14"/>
      <c r="C14" s="11"/>
      <c r="D14" s="10"/>
      <c r="E14" s="10"/>
      <c r="F14" s="11"/>
      <c r="G14" s="3"/>
    </row>
    <row r="15" spans="1:7" x14ac:dyDescent="0.25">
      <c r="A15" s="13">
        <v>1979</v>
      </c>
      <c r="B15" s="14"/>
      <c r="C15" s="11"/>
      <c r="D15" s="10"/>
      <c r="E15" s="10"/>
      <c r="F15" s="11"/>
      <c r="G15" s="3"/>
    </row>
    <row r="16" spans="1:7" x14ac:dyDescent="0.25">
      <c r="A16" s="13">
        <v>1980</v>
      </c>
      <c r="B16" s="14"/>
      <c r="C16" s="11"/>
      <c r="D16" s="10"/>
      <c r="E16" s="10"/>
      <c r="F16" s="11"/>
      <c r="G16" s="3"/>
    </row>
    <row r="17" spans="1:7" x14ac:dyDescent="0.25">
      <c r="A17" s="13">
        <v>1981</v>
      </c>
      <c r="B17" s="14"/>
      <c r="C17" s="11"/>
      <c r="D17" s="10"/>
      <c r="E17" s="10"/>
      <c r="F17" s="11"/>
      <c r="G17" s="3"/>
    </row>
    <row r="18" spans="1:7" x14ac:dyDescent="0.25">
      <c r="A18" s="13">
        <v>1982</v>
      </c>
      <c r="B18" s="14"/>
      <c r="C18" s="11"/>
      <c r="D18" s="10"/>
      <c r="E18" s="10"/>
      <c r="F18" s="11"/>
      <c r="G18" s="3"/>
    </row>
    <row r="19" spans="1:7" x14ac:dyDescent="0.25">
      <c r="A19" s="13">
        <v>1983</v>
      </c>
      <c r="B19" s="14"/>
      <c r="C19" s="11"/>
      <c r="D19" s="10"/>
      <c r="E19" s="10"/>
      <c r="F19" s="11"/>
      <c r="G19" s="3"/>
    </row>
    <row r="20" spans="1:7" x14ac:dyDescent="0.25">
      <c r="A20" s="13">
        <v>1984</v>
      </c>
      <c r="B20" s="14"/>
      <c r="C20" s="11"/>
      <c r="D20" s="10"/>
      <c r="E20" s="10"/>
      <c r="F20" s="11"/>
      <c r="G20" s="3"/>
    </row>
    <row r="21" spans="1:7" x14ac:dyDescent="0.25">
      <c r="A21" s="13">
        <v>1985</v>
      </c>
      <c r="B21" s="14"/>
      <c r="C21" s="11"/>
      <c r="D21" s="10"/>
      <c r="E21" s="10"/>
      <c r="F21" s="11"/>
      <c r="G21" s="3"/>
    </row>
    <row r="22" spans="1:7" x14ac:dyDescent="0.25">
      <c r="A22" s="13">
        <v>1986</v>
      </c>
      <c r="B22" s="14"/>
      <c r="C22" s="11"/>
      <c r="D22" s="10"/>
      <c r="E22" s="10"/>
      <c r="F22" s="11"/>
      <c r="G22" s="3"/>
    </row>
    <row r="23" spans="1:7" x14ac:dyDescent="0.25">
      <c r="A23" s="13">
        <v>1987</v>
      </c>
      <c r="B23" s="14"/>
      <c r="C23" s="11"/>
      <c r="D23" s="10"/>
      <c r="E23" s="10"/>
      <c r="F23" s="11"/>
      <c r="G23" s="3"/>
    </row>
    <row r="24" spans="1:7" x14ac:dyDescent="0.25">
      <c r="A24" s="13">
        <v>1988</v>
      </c>
      <c r="B24" s="14"/>
      <c r="C24" s="11"/>
      <c r="D24" s="10"/>
      <c r="E24" s="10"/>
      <c r="F24" s="11"/>
      <c r="G24" s="3"/>
    </row>
    <row r="25" spans="1:7" x14ac:dyDescent="0.25">
      <c r="A25" s="13">
        <v>1989</v>
      </c>
      <c r="B25" s="14"/>
      <c r="C25" s="11"/>
      <c r="D25" s="10"/>
      <c r="E25" s="10"/>
      <c r="F25" s="11"/>
      <c r="G25" s="3"/>
    </row>
    <row r="26" spans="1:7" x14ac:dyDescent="0.25">
      <c r="A26" s="13">
        <v>1990</v>
      </c>
      <c r="B26" s="14"/>
      <c r="C26" s="11"/>
      <c r="D26" s="10"/>
      <c r="E26" s="10"/>
      <c r="F26" s="11"/>
      <c r="G26" s="3"/>
    </row>
    <row r="27" spans="1:7" x14ac:dyDescent="0.25">
      <c r="A27" s="13">
        <v>1991</v>
      </c>
      <c r="B27" s="14"/>
      <c r="C27" s="11"/>
      <c r="D27" s="10"/>
      <c r="E27" s="10"/>
      <c r="F27" s="11"/>
      <c r="G27" s="3"/>
    </row>
    <row r="28" spans="1:7" x14ac:dyDescent="0.25">
      <c r="A28" s="13">
        <v>1992</v>
      </c>
      <c r="B28" s="14"/>
      <c r="C28" s="11"/>
      <c r="D28" s="10"/>
      <c r="E28" s="10"/>
      <c r="F28" s="11"/>
      <c r="G28" s="3"/>
    </row>
    <row r="29" spans="1:7" x14ac:dyDescent="0.25">
      <c r="A29" s="13">
        <v>1993</v>
      </c>
      <c r="B29" s="14"/>
      <c r="C29" s="11"/>
      <c r="D29" s="10"/>
      <c r="E29" s="10"/>
      <c r="F29" s="11"/>
      <c r="G29" s="3"/>
    </row>
    <row r="30" spans="1:7" x14ac:dyDescent="0.25">
      <c r="A30" s="13">
        <v>1994</v>
      </c>
      <c r="B30" s="18"/>
      <c r="C30" s="11"/>
      <c r="D30" s="10"/>
      <c r="E30" s="10"/>
      <c r="F30" s="11"/>
      <c r="G30" s="3"/>
    </row>
    <row r="31" spans="1:7" x14ac:dyDescent="0.25">
      <c r="A31" s="13">
        <v>1995</v>
      </c>
      <c r="B31" s="18"/>
      <c r="C31" s="11"/>
      <c r="D31" s="10"/>
      <c r="E31" s="10"/>
      <c r="F31" s="11"/>
      <c r="G31" s="3"/>
    </row>
    <row r="32" spans="1:7" x14ac:dyDescent="0.25">
      <c r="A32" s="3">
        <v>1996</v>
      </c>
      <c r="B32" s="18"/>
      <c r="C32" s="11"/>
      <c r="D32" s="10"/>
      <c r="E32" s="10"/>
      <c r="F32" s="11"/>
      <c r="G32" s="3"/>
    </row>
    <row r="33" spans="1:7" x14ac:dyDescent="0.25">
      <c r="A33" s="3">
        <v>1997</v>
      </c>
      <c r="B33" s="21"/>
      <c r="C33" s="24"/>
      <c r="D33" s="16"/>
      <c r="E33" s="16"/>
      <c r="F33" s="25"/>
      <c r="G33" s="3"/>
    </row>
    <row r="34" spans="1:7" x14ac:dyDescent="0.25">
      <c r="A34" s="3">
        <v>1998</v>
      </c>
      <c r="B34" s="21"/>
      <c r="C34" s="25"/>
      <c r="D34" s="16"/>
      <c r="E34" s="16"/>
      <c r="F34" s="25"/>
      <c r="G34" s="3"/>
    </row>
    <row r="35" spans="1:7" x14ac:dyDescent="0.25">
      <c r="A35" s="3">
        <v>1999</v>
      </c>
      <c r="B35" s="21"/>
      <c r="C35" s="25"/>
      <c r="D35" s="16"/>
      <c r="E35" s="16"/>
      <c r="F35" s="25"/>
      <c r="G35" s="3"/>
    </row>
    <row r="36" spans="1:7" x14ac:dyDescent="0.25">
      <c r="A36" s="3">
        <v>2000</v>
      </c>
      <c r="B36" s="21"/>
      <c r="C36" s="25"/>
      <c r="D36" s="16"/>
      <c r="E36" s="16"/>
      <c r="F36" s="25"/>
      <c r="G36" s="3"/>
    </row>
    <row r="37" spans="1:7" x14ac:dyDescent="0.25">
      <c r="A37" s="3">
        <v>2001</v>
      </c>
      <c r="B37" s="21"/>
      <c r="C37" s="25"/>
      <c r="D37" s="16"/>
      <c r="E37" s="26"/>
      <c r="F37" s="25"/>
    </row>
    <row r="38" spans="1:7" x14ac:dyDescent="0.25">
      <c r="A38" s="3">
        <v>2002</v>
      </c>
      <c r="B38" s="21">
        <v>17595292</v>
      </c>
      <c r="C38" s="11"/>
      <c r="D38" s="10"/>
      <c r="E38" s="5"/>
      <c r="F38" s="11"/>
    </row>
    <row r="39" spans="1:7" x14ac:dyDescent="0.25">
      <c r="A39" s="3">
        <v>2003</v>
      </c>
      <c r="B39" s="21"/>
      <c r="C39" s="11"/>
      <c r="D39" s="10"/>
      <c r="E39" s="5"/>
      <c r="F39" s="11"/>
    </row>
    <row r="40" spans="1:7" x14ac:dyDescent="0.25">
      <c r="A40" s="3">
        <v>2004</v>
      </c>
      <c r="B40" s="21">
        <v>35182821</v>
      </c>
      <c r="C40" s="11"/>
      <c r="D40" s="10"/>
      <c r="E40" s="5"/>
      <c r="F40" s="11"/>
    </row>
    <row r="41" spans="1:7" x14ac:dyDescent="0.25">
      <c r="A41" s="3">
        <v>2005</v>
      </c>
      <c r="B41" s="21"/>
      <c r="C41" s="11"/>
      <c r="D41" s="10"/>
      <c r="E41" s="5"/>
      <c r="F41" s="11"/>
    </row>
    <row r="42" spans="1:7" x14ac:dyDescent="0.25">
      <c r="A42" s="3">
        <v>2006</v>
      </c>
      <c r="B42" s="21"/>
      <c r="C42" s="11"/>
      <c r="D42" s="10"/>
      <c r="E42" s="5"/>
      <c r="F42" s="11"/>
    </row>
    <row r="43" spans="1:7" x14ac:dyDescent="0.25">
      <c r="A43" s="13">
        <v>2007</v>
      </c>
      <c r="B43" s="21">
        <v>43981196</v>
      </c>
      <c r="C43" s="11"/>
      <c r="D43" s="10"/>
      <c r="E43" s="5"/>
      <c r="F43" s="11"/>
    </row>
    <row r="44" spans="1:7" x14ac:dyDescent="0.25">
      <c r="A44" s="13">
        <v>2008</v>
      </c>
      <c r="B44" s="21">
        <v>45479319</v>
      </c>
      <c r="C44" s="11"/>
      <c r="D44" s="10"/>
      <c r="E44" s="5"/>
      <c r="F44" s="11"/>
    </row>
    <row r="45" spans="1:7" x14ac:dyDescent="0.25">
      <c r="A45" s="13">
        <v>2009</v>
      </c>
      <c r="B45" s="21">
        <v>47669914</v>
      </c>
      <c r="C45" s="11"/>
      <c r="D45" s="10"/>
      <c r="E45" s="5"/>
      <c r="F45" s="11"/>
    </row>
    <row r="46" spans="1:7" x14ac:dyDescent="0.25">
      <c r="A46" s="13">
        <v>2010</v>
      </c>
      <c r="B46" s="21">
        <v>48962773</v>
      </c>
      <c r="C46" s="11"/>
      <c r="D46" s="10"/>
      <c r="E46" s="5"/>
      <c r="F46" s="11"/>
    </row>
    <row r="47" spans="1:7" x14ac:dyDescent="0.25">
      <c r="A47" s="37">
        <v>2011</v>
      </c>
      <c r="B47" s="38">
        <v>50554247</v>
      </c>
      <c r="C47" s="11"/>
      <c r="D47" s="10"/>
      <c r="E47" s="5"/>
      <c r="F47" s="11"/>
    </row>
    <row r="48" spans="1:7" x14ac:dyDescent="0.25">
      <c r="A48" s="3">
        <v>2012</v>
      </c>
      <c r="B48" s="21">
        <v>57655006</v>
      </c>
      <c r="C48" s="11"/>
      <c r="D48" s="10"/>
      <c r="E48" s="5"/>
      <c r="F48" s="11"/>
    </row>
    <row r="49" spans="1:6" x14ac:dyDescent="0.25">
      <c r="A49" s="3">
        <v>2013</v>
      </c>
      <c r="B49" s="21">
        <v>65452590</v>
      </c>
      <c r="C49" s="11"/>
      <c r="D49" s="10"/>
      <c r="E49" s="5"/>
      <c r="F49" s="11"/>
    </row>
    <row r="50" spans="1:6" x14ac:dyDescent="0.25">
      <c r="A50" s="3">
        <v>2014</v>
      </c>
      <c r="B50" s="21">
        <v>67534967</v>
      </c>
      <c r="C50" s="11"/>
      <c r="D50" s="10"/>
      <c r="E50" s="5"/>
      <c r="F50" s="11"/>
    </row>
    <row r="51" spans="1:6" x14ac:dyDescent="0.25">
      <c r="A51" s="37">
        <v>2015</v>
      </c>
      <c r="B51" s="38">
        <v>66987376</v>
      </c>
      <c r="C51" s="11"/>
      <c r="D51" s="10"/>
      <c r="E51" s="5"/>
      <c r="F51" s="11"/>
    </row>
    <row r="52" spans="1:6" x14ac:dyDescent="0.25">
      <c r="A52" s="1" t="s">
        <v>2</v>
      </c>
      <c r="B52" s="22">
        <f>B51</f>
        <v>66987376</v>
      </c>
      <c r="C52" s="1"/>
      <c r="D52" s="1"/>
      <c r="E52" s="1"/>
      <c r="F52" s="7"/>
    </row>
    <row r="53" spans="1:6" x14ac:dyDescent="0.25">
      <c r="A53" s="45" t="s">
        <v>15</v>
      </c>
      <c r="B53" s="18"/>
      <c r="F53" s="6"/>
    </row>
    <row r="54" spans="1:6" x14ac:dyDescent="0.25">
      <c r="A54" s="45" t="s">
        <v>16</v>
      </c>
    </row>
    <row r="55" spans="1:6" x14ac:dyDescent="0.25">
      <c r="A55" s="45"/>
    </row>
    <row r="56" spans="1:6" x14ac:dyDescent="0.25">
      <c r="A56" s="5"/>
    </row>
    <row r="57" spans="1:6" x14ac:dyDescent="0.25">
      <c r="A57" s="5"/>
    </row>
    <row r="58" spans="1:6" x14ac:dyDescent="0.25">
      <c r="A58" s="5"/>
    </row>
    <row r="59" spans="1:6" x14ac:dyDescent="0.25">
      <c r="A59" s="5"/>
    </row>
  </sheetData>
  <pageMargins left="0.70866141732283505" right="0.70866141732283505" top="0.74803149606299202" bottom="0.74803149606299202" header="0.31496062992126" footer="0.31496062992126"/>
  <pageSetup scale="83" orientation="portrait" r:id="rId1"/>
  <headerFooter>
    <oddHeader>&amp;R&amp;"Franklin Gothic Book,Bold"&amp;10PUB-V-1 - ATTACHMENT 2
NLH Amended General Rate Application
Page 5 of 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Title</vt:lpstr>
      <vt:lpstr>Trans Lines</vt:lpstr>
      <vt:lpstr>Subtotal Terminals</vt:lpstr>
      <vt:lpstr>General</vt:lpstr>
      <vt:lpstr>Total Plant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</dc:creator>
  <cp:lastModifiedBy>Simfukwe, Joanne (St. John's)</cp:lastModifiedBy>
  <cp:lastPrinted>2015-06-29T14:30:59Z</cp:lastPrinted>
  <dcterms:created xsi:type="dcterms:W3CDTF">2015-04-11T22:33:01Z</dcterms:created>
  <dcterms:modified xsi:type="dcterms:W3CDTF">2015-06-29T14:31:04Z</dcterms:modified>
</cp:coreProperties>
</file>